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<sst xmlns="http://schemas.openxmlformats.org/spreadsheetml/2006/main" count="85" uniqueCount="57">
  <si>
    <t>試料数ｎ</t>
  </si>
  <si>
    <t>A2</t>
  </si>
  <si>
    <t>D3</t>
  </si>
  <si>
    <t>D4</t>
  </si>
  <si>
    <t>-</t>
  </si>
  <si>
    <t>-</t>
  </si>
  <si>
    <t>A</t>
  </si>
  <si>
    <t>-</t>
  </si>
  <si>
    <t>n&gt;10のときは使わない</t>
  </si>
  <si>
    <t>X管理図</t>
  </si>
  <si>
    <t>R管理図</t>
  </si>
  <si>
    <t>X-R管理図</t>
  </si>
  <si>
    <t>μ</t>
  </si>
  <si>
    <t>μ＋Aｓ</t>
  </si>
  <si>
    <t>μ－Aｓ</t>
  </si>
  <si>
    <t>ｄ２</t>
  </si>
  <si>
    <t>D1</t>
  </si>
  <si>
    <t>AはX-s管理限界係数表と同じ</t>
  </si>
  <si>
    <t>D2</t>
  </si>
  <si>
    <t>D1s</t>
  </si>
  <si>
    <t>中心線</t>
  </si>
  <si>
    <t>上限線</t>
  </si>
  <si>
    <t>下限線</t>
  </si>
  <si>
    <t>ｃ_*2ｓ</t>
  </si>
  <si>
    <t>B_*2s</t>
  </si>
  <si>
    <t>B_*1s</t>
  </si>
  <si>
    <t>A_*1</t>
  </si>
  <si>
    <t>c_*2</t>
  </si>
  <si>
    <t>B_*1</t>
  </si>
  <si>
    <t>B_*2</t>
  </si>
  <si>
    <t>B_*3</t>
  </si>
  <si>
    <t>B_*4</t>
  </si>
  <si>
    <t xml:space="preserve">  =c_*2s</t>
  </si>
  <si>
    <t>ｄ2ｓ</t>
  </si>
  <si>
    <t>D2ｓ</t>
  </si>
  <si>
    <t xml:space="preserve">  =SQRT(2/(n-1))*gamma(n/2)/gamma((n-1)/2)</t>
  </si>
  <si>
    <t>ガンマ関数のテスト</t>
  </si>
  <si>
    <t>E(ｓ）＝E(√Vx)</t>
  </si>
  <si>
    <t>V(s)=V(Sqrt(Vx))</t>
  </si>
  <si>
    <t xml:space="preserve">  = sqrt(1-c_*2^2)</t>
  </si>
  <si>
    <t>→</t>
  </si>
  <si>
    <t xml:space="preserve">  ＝(1-c_*2^2)*s^2=c_*3^2s^2</t>
  </si>
  <si>
    <t>error</t>
  </si>
  <si>
    <t>参考文献：林周二 (1973). 統計学講義. 丸善. Pp.284-286.</t>
  </si>
  <si>
    <t>X-R管理限界係数表（旧JIS Z9023)</t>
  </si>
  <si>
    <t>X-σ管理限界係数表</t>
  </si>
  <si>
    <t>X-σ管理図</t>
  </si>
  <si>
    <t>σ管理図</t>
  </si>
  <si>
    <t>c_*2=</t>
  </si>
  <si>
    <t xml:space="preserve">c_*3= </t>
  </si>
  <si>
    <t>ｎ＝</t>
  </si>
  <si>
    <t>A= 3/sqrt(n)</t>
  </si>
  <si>
    <t>A_*1= A/c_*2 = 3/sqrt(n)/c_*2</t>
  </si>
  <si>
    <t>B_*1= c_*2 - 3*C_*3</t>
  </si>
  <si>
    <t>B_*2= c_*2 + 3*C_*3</t>
  </si>
  <si>
    <t>B_*3= 1 - 3*C_*3 /c_*2</t>
  </si>
  <si>
    <t>B_*4= 1 + 3*C_*3 /c_*2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</si>
</sst>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pane xSplit="7" ySplit="11" topLeftCell="H18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L31" sqref="L31"/>
    </sheetView>
  </sheetViews>
  <sheetFormatPr defaultColWidth="9.00390625" defaultRowHeight="13.5"/>
  <cols>
    <col min="1" max="7" width="7.00390625" style="0" customWidth="1"/>
    <col min="8" max="8" width="7.375" style="0" customWidth="1"/>
    <col min="9" max="15" width="7.75390625" style="0" customWidth="1"/>
  </cols>
  <sheetData>
    <row r="1" spans="1:8" ht="13.5">
      <c r="A1" t="s">
        <v>44</v>
      </c>
      <c r="H1" t="s">
        <v>45</v>
      </c>
    </row>
    <row r="2" spans="1:15" ht="14.25" thickBot="1">
      <c r="A2" s="1" t="s">
        <v>0</v>
      </c>
      <c r="B2" s="1" t="s">
        <v>1</v>
      </c>
      <c r="C2" s="1" t="s">
        <v>15</v>
      </c>
      <c r="D2" s="1" t="s">
        <v>16</v>
      </c>
      <c r="E2" s="1" t="s">
        <v>18</v>
      </c>
      <c r="F2" s="1" t="s">
        <v>2</v>
      </c>
      <c r="G2" s="1" t="s">
        <v>3</v>
      </c>
      <c r="H2" s="1" t="s">
        <v>0</v>
      </c>
      <c r="I2" s="1" t="s">
        <v>6</v>
      </c>
      <c r="J2" s="1" t="s">
        <v>26</v>
      </c>
      <c r="K2" s="1" t="s">
        <v>27</v>
      </c>
      <c r="L2" s="1" t="s">
        <v>28</v>
      </c>
      <c r="M2" s="1" t="s">
        <v>29</v>
      </c>
      <c r="N2" s="1" t="s">
        <v>30</v>
      </c>
      <c r="O2" s="1" t="s">
        <v>31</v>
      </c>
    </row>
    <row r="3" spans="1:15" ht="14.25" thickTop="1">
      <c r="A3">
        <v>2</v>
      </c>
      <c r="B3">
        <v>1.88</v>
      </c>
      <c r="C3" s="3">
        <v>1.128</v>
      </c>
      <c r="D3" s="3" t="s">
        <v>5</v>
      </c>
      <c r="E3" s="3">
        <v>3.686</v>
      </c>
      <c r="F3" s="3" t="s">
        <v>5</v>
      </c>
      <c r="G3">
        <v>3.27</v>
      </c>
      <c r="H3">
        <v>2</v>
      </c>
      <c r="I3">
        <v>2.121</v>
      </c>
      <c r="J3" s="3">
        <v>2.659</v>
      </c>
      <c r="K3">
        <v>0.7079</v>
      </c>
      <c r="L3" s="4" t="s">
        <v>7</v>
      </c>
      <c r="M3">
        <v>2.606</v>
      </c>
      <c r="N3" t="s">
        <v>4</v>
      </c>
      <c r="O3">
        <v>3.267</v>
      </c>
    </row>
    <row r="4" spans="1:15" ht="13.5">
      <c r="A4">
        <v>3</v>
      </c>
      <c r="B4">
        <v>1.02</v>
      </c>
      <c r="C4" s="3">
        <v>1.693</v>
      </c>
      <c r="D4" s="3" t="s">
        <v>5</v>
      </c>
      <c r="E4" s="3">
        <v>4.358</v>
      </c>
      <c r="F4" s="3" t="s">
        <v>5</v>
      </c>
      <c r="G4">
        <v>2.58</v>
      </c>
      <c r="H4">
        <v>3</v>
      </c>
      <c r="I4">
        <v>1.732</v>
      </c>
      <c r="J4" s="3">
        <v>1.954</v>
      </c>
      <c r="K4">
        <v>0.8862</v>
      </c>
      <c r="L4" s="4" t="s">
        <v>5</v>
      </c>
      <c r="M4">
        <v>2.276</v>
      </c>
      <c r="N4" t="s">
        <v>4</v>
      </c>
      <c r="O4">
        <v>2.568</v>
      </c>
    </row>
    <row r="5" spans="1:15" ht="13.5">
      <c r="A5">
        <v>4</v>
      </c>
      <c r="B5">
        <v>0.73</v>
      </c>
      <c r="C5" s="3">
        <v>2.059</v>
      </c>
      <c r="D5" s="3" t="s">
        <v>5</v>
      </c>
      <c r="E5" s="3">
        <v>4.698</v>
      </c>
      <c r="F5" s="3" t="s">
        <v>5</v>
      </c>
      <c r="G5">
        <v>2.28</v>
      </c>
      <c r="H5">
        <v>4</v>
      </c>
      <c r="I5">
        <v>1.5</v>
      </c>
      <c r="J5" s="3">
        <v>1.628</v>
      </c>
      <c r="K5">
        <v>0.9213</v>
      </c>
      <c r="L5" s="4" t="s">
        <v>5</v>
      </c>
      <c r="M5">
        <v>2.088</v>
      </c>
      <c r="N5" t="s">
        <v>4</v>
      </c>
      <c r="O5">
        <v>2.266</v>
      </c>
    </row>
    <row r="6" spans="1:15" ht="13.5">
      <c r="A6">
        <v>5</v>
      </c>
      <c r="B6">
        <v>0.58</v>
      </c>
      <c r="C6" s="3">
        <v>2.326</v>
      </c>
      <c r="D6" s="3" t="s">
        <v>5</v>
      </c>
      <c r="E6" s="3">
        <v>4.918</v>
      </c>
      <c r="F6" s="3" t="s">
        <v>5</v>
      </c>
      <c r="G6">
        <v>2.11</v>
      </c>
      <c r="H6">
        <v>5</v>
      </c>
      <c r="I6">
        <v>1.342</v>
      </c>
      <c r="J6" s="3">
        <v>1.427</v>
      </c>
      <c r="K6">
        <v>0.94</v>
      </c>
      <c r="L6" s="4" t="s">
        <v>5</v>
      </c>
      <c r="M6">
        <v>1.964</v>
      </c>
      <c r="N6" t="s">
        <v>4</v>
      </c>
      <c r="O6">
        <v>2.089</v>
      </c>
    </row>
    <row r="7" spans="1:15" ht="13.5">
      <c r="A7">
        <v>6</v>
      </c>
      <c r="B7">
        <v>0.48</v>
      </c>
      <c r="C7" s="3">
        <v>2.534</v>
      </c>
      <c r="D7" s="3" t="s">
        <v>5</v>
      </c>
      <c r="E7" s="3">
        <v>5.078</v>
      </c>
      <c r="F7" s="3" t="s">
        <v>5</v>
      </c>
      <c r="G7">
        <v>2</v>
      </c>
      <c r="H7">
        <v>6</v>
      </c>
      <c r="I7">
        <v>1.225</v>
      </c>
      <c r="J7" s="3">
        <v>1.287</v>
      </c>
      <c r="K7">
        <v>0.9515</v>
      </c>
      <c r="L7">
        <v>0.029</v>
      </c>
      <c r="M7">
        <v>1.874</v>
      </c>
      <c r="N7">
        <v>0.03</v>
      </c>
      <c r="O7">
        <v>1.97</v>
      </c>
    </row>
    <row r="8" spans="1:15" ht="13.5">
      <c r="A8">
        <v>7</v>
      </c>
      <c r="B8">
        <v>0.42</v>
      </c>
      <c r="C8">
        <v>2.704</v>
      </c>
      <c r="D8">
        <v>0.205</v>
      </c>
      <c r="E8">
        <v>5.203</v>
      </c>
      <c r="F8">
        <v>0.08</v>
      </c>
      <c r="G8">
        <v>1.92</v>
      </c>
      <c r="H8">
        <v>7</v>
      </c>
      <c r="I8">
        <v>1.134</v>
      </c>
      <c r="J8">
        <v>1.182</v>
      </c>
      <c r="K8">
        <v>0.9594</v>
      </c>
      <c r="L8">
        <v>0.113</v>
      </c>
      <c r="M8">
        <v>1.806</v>
      </c>
      <c r="N8">
        <v>0.118</v>
      </c>
      <c r="O8">
        <v>1.882</v>
      </c>
    </row>
    <row r="9" spans="1:15" ht="13.5">
      <c r="A9">
        <v>8</v>
      </c>
      <c r="B9">
        <v>0.37</v>
      </c>
      <c r="C9">
        <v>2.847</v>
      </c>
      <c r="D9">
        <v>0.387</v>
      </c>
      <c r="E9">
        <v>5.307</v>
      </c>
      <c r="F9">
        <v>0.14</v>
      </c>
      <c r="G9">
        <v>1.86</v>
      </c>
      <c r="H9">
        <v>8</v>
      </c>
      <c r="I9">
        <v>1.061</v>
      </c>
      <c r="J9">
        <v>1.099</v>
      </c>
      <c r="K9">
        <v>0.965</v>
      </c>
      <c r="L9">
        <v>0.179</v>
      </c>
      <c r="M9">
        <v>1.751</v>
      </c>
      <c r="N9">
        <v>0.185</v>
      </c>
      <c r="O9">
        <v>1.815</v>
      </c>
    </row>
    <row r="10" spans="1:15" ht="13.5">
      <c r="A10">
        <v>9</v>
      </c>
      <c r="B10">
        <v>0.34</v>
      </c>
      <c r="C10">
        <v>2.97</v>
      </c>
      <c r="D10">
        <v>0.546</v>
      </c>
      <c r="E10">
        <v>5.394</v>
      </c>
      <c r="F10">
        <v>0.18</v>
      </c>
      <c r="G10">
        <v>1.82</v>
      </c>
      <c r="H10">
        <v>9</v>
      </c>
      <c r="I10">
        <v>1</v>
      </c>
      <c r="J10">
        <v>1.032</v>
      </c>
      <c r="K10">
        <v>0.9693</v>
      </c>
      <c r="L10">
        <v>0.232</v>
      </c>
      <c r="M10">
        <v>1.707</v>
      </c>
      <c r="N10">
        <v>0.239</v>
      </c>
      <c r="O10">
        <v>1.761</v>
      </c>
    </row>
    <row r="11" spans="1:15" ht="13.5">
      <c r="A11" s="2">
        <v>10</v>
      </c>
      <c r="B11" s="2">
        <v>0.31</v>
      </c>
      <c r="C11" s="2">
        <v>3.078</v>
      </c>
      <c r="D11" s="2">
        <v>0.687</v>
      </c>
      <c r="E11" s="2">
        <v>5.469</v>
      </c>
      <c r="F11" s="2">
        <v>0.22</v>
      </c>
      <c r="G11" s="2">
        <v>1.78</v>
      </c>
      <c r="H11">
        <v>10</v>
      </c>
      <c r="I11">
        <v>0.949</v>
      </c>
      <c r="J11">
        <v>0.975</v>
      </c>
      <c r="K11">
        <v>0.9727</v>
      </c>
      <c r="L11">
        <v>0.276</v>
      </c>
      <c r="M11">
        <v>1.669</v>
      </c>
      <c r="N11">
        <v>0.284</v>
      </c>
      <c r="O11">
        <v>1.716</v>
      </c>
    </row>
    <row r="12" spans="1:15" ht="13.5">
      <c r="A12" t="s">
        <v>17</v>
      </c>
      <c r="H12">
        <v>11</v>
      </c>
      <c r="I12">
        <v>0.905</v>
      </c>
      <c r="J12">
        <v>0.975</v>
      </c>
      <c r="K12">
        <v>0.9754</v>
      </c>
      <c r="L12">
        <v>0.313</v>
      </c>
      <c r="M12">
        <v>1.637</v>
      </c>
      <c r="N12">
        <v>0.321</v>
      </c>
      <c r="O12">
        <v>1.679</v>
      </c>
    </row>
    <row r="13" spans="1:15" ht="13.5">
      <c r="A13" t="s">
        <v>8</v>
      </c>
      <c r="H13">
        <v>12</v>
      </c>
      <c r="I13">
        <v>0.866</v>
      </c>
      <c r="J13">
        <v>0.927</v>
      </c>
      <c r="K13">
        <v>0.9776</v>
      </c>
      <c r="L13">
        <v>0.346</v>
      </c>
      <c r="M13">
        <v>1.61</v>
      </c>
      <c r="N13">
        <v>0.354</v>
      </c>
      <c r="O13">
        <v>1.646</v>
      </c>
    </row>
    <row r="14" spans="8:15" ht="13.5">
      <c r="H14">
        <v>13</v>
      </c>
      <c r="I14">
        <v>0.832</v>
      </c>
      <c r="J14">
        <v>0.886</v>
      </c>
      <c r="K14">
        <v>0.9794</v>
      </c>
      <c r="L14">
        <v>0.374</v>
      </c>
      <c r="M14">
        <v>1.585</v>
      </c>
      <c r="N14">
        <v>0.382</v>
      </c>
      <c r="O14">
        <v>1.618</v>
      </c>
    </row>
    <row r="15" spans="3:15" ht="13.5">
      <c r="C15" t="s">
        <v>11</v>
      </c>
      <c r="E15" t="s">
        <v>46</v>
      </c>
      <c r="H15">
        <v>14</v>
      </c>
      <c r="I15">
        <v>0.802</v>
      </c>
      <c r="J15">
        <v>0.85</v>
      </c>
      <c r="K15">
        <v>0.981</v>
      </c>
      <c r="L15">
        <v>0.399</v>
      </c>
      <c r="M15">
        <v>1.563</v>
      </c>
      <c r="N15">
        <v>0.406</v>
      </c>
      <c r="O15">
        <v>1.594</v>
      </c>
    </row>
    <row r="16" spans="8:15" ht="13.5">
      <c r="H16">
        <v>15</v>
      </c>
      <c r="I16">
        <v>0.775</v>
      </c>
      <c r="J16">
        <v>0.817</v>
      </c>
      <c r="K16">
        <v>0.9823</v>
      </c>
      <c r="L16">
        <v>0.421</v>
      </c>
      <c r="M16">
        <v>1.544</v>
      </c>
      <c r="N16">
        <v>0.428</v>
      </c>
      <c r="O16">
        <v>1.572</v>
      </c>
    </row>
    <row r="17" spans="3:15" ht="13.5">
      <c r="C17" t="s">
        <v>9</v>
      </c>
      <c r="D17" t="s">
        <v>10</v>
      </c>
      <c r="E17" t="s">
        <v>9</v>
      </c>
      <c r="F17" t="s">
        <v>47</v>
      </c>
      <c r="H17">
        <v>20</v>
      </c>
      <c r="I17">
        <v>0.671</v>
      </c>
      <c r="J17">
        <v>0.789</v>
      </c>
      <c r="K17">
        <v>0.9869</v>
      </c>
      <c r="L17">
        <v>0.504</v>
      </c>
      <c r="M17">
        <v>1.47</v>
      </c>
      <c r="N17">
        <v>0.51</v>
      </c>
      <c r="O17">
        <v>1.49</v>
      </c>
    </row>
    <row r="18" spans="2:15" ht="13.5">
      <c r="B18" t="s">
        <v>20</v>
      </c>
      <c r="C18" t="s">
        <v>12</v>
      </c>
      <c r="D18" t="s">
        <v>33</v>
      </c>
      <c r="E18" t="s">
        <v>12</v>
      </c>
      <c r="F18" t="s">
        <v>23</v>
      </c>
      <c r="H18">
        <v>30</v>
      </c>
      <c r="I18">
        <v>0.548</v>
      </c>
      <c r="J18">
        <v>0.68</v>
      </c>
      <c r="K18">
        <v>0.9914</v>
      </c>
      <c r="L18">
        <v>0.599</v>
      </c>
      <c r="M18">
        <v>1.384</v>
      </c>
      <c r="N18">
        <v>0.604</v>
      </c>
      <c r="O18">
        <v>1.396</v>
      </c>
    </row>
    <row r="19" spans="2:15" ht="13.5">
      <c r="B19" t="s">
        <v>21</v>
      </c>
      <c r="C19" t="s">
        <v>13</v>
      </c>
      <c r="D19" t="s">
        <v>34</v>
      </c>
      <c r="E19" t="s">
        <v>13</v>
      </c>
      <c r="F19" t="s">
        <v>24</v>
      </c>
      <c r="H19">
        <v>40</v>
      </c>
      <c r="I19">
        <v>0.474</v>
      </c>
      <c r="J19">
        <v>0.552</v>
      </c>
      <c r="K19">
        <v>0.9936</v>
      </c>
      <c r="L19">
        <v>0.655</v>
      </c>
      <c r="M19">
        <v>1.332</v>
      </c>
      <c r="N19">
        <v>0.659</v>
      </c>
      <c r="O19">
        <v>1.341</v>
      </c>
    </row>
    <row r="20" spans="2:15" ht="13.5">
      <c r="B20" t="s">
        <v>22</v>
      </c>
      <c r="C20" t="s">
        <v>14</v>
      </c>
      <c r="D20" t="s">
        <v>19</v>
      </c>
      <c r="E20" t="s">
        <v>14</v>
      </c>
      <c r="F20" t="s">
        <v>25</v>
      </c>
      <c r="H20">
        <v>50</v>
      </c>
      <c r="I20">
        <v>0.424</v>
      </c>
      <c r="J20">
        <v>0.477</v>
      </c>
      <c r="K20">
        <v>0.9949</v>
      </c>
      <c r="L20">
        <v>0.693</v>
      </c>
      <c r="M20">
        <v>1.397</v>
      </c>
      <c r="N20">
        <v>0.696</v>
      </c>
      <c r="O20">
        <v>1.304</v>
      </c>
    </row>
    <row r="21" spans="8:15" ht="13.5">
      <c r="H21" s="2">
        <v>60</v>
      </c>
      <c r="I21" s="2">
        <v>0.3</v>
      </c>
      <c r="J21" s="2">
        <v>0.301</v>
      </c>
      <c r="K21" s="2">
        <v>0.9975</v>
      </c>
      <c r="L21" s="2">
        <v>0.785</v>
      </c>
      <c r="M21" s="2">
        <v>1.21</v>
      </c>
      <c r="N21" s="2">
        <v>0.787</v>
      </c>
      <c r="O21" s="2">
        <v>1.213</v>
      </c>
    </row>
    <row r="22" spans="8:15" ht="13.5">
      <c r="H22" s="6"/>
      <c r="I22" s="6"/>
      <c r="J22" s="6"/>
      <c r="K22" s="6"/>
      <c r="L22" s="6"/>
      <c r="M22" s="6"/>
      <c r="N22" s="6"/>
      <c r="O22" s="6"/>
    </row>
    <row r="23" spans="4:15" ht="14.25" thickBot="1">
      <c r="D23" t="s">
        <v>36</v>
      </c>
      <c r="H23" s="8" t="s">
        <v>0</v>
      </c>
      <c r="I23" s="8" t="s">
        <v>6</v>
      </c>
      <c r="J23" s="8" t="s">
        <v>26</v>
      </c>
      <c r="K23" s="8" t="s">
        <v>27</v>
      </c>
      <c r="L23" s="8" t="s">
        <v>28</v>
      </c>
      <c r="M23" s="8" t="s">
        <v>29</v>
      </c>
      <c r="N23" s="8" t="s">
        <v>30</v>
      </c>
      <c r="O23" s="8" t="s">
        <v>31</v>
      </c>
    </row>
    <row r="24" spans="5:15" ht="15" thickBot="1" thickTop="1">
      <c r="E24" s="2">
        <f>EXP(GAMMALN(4))</f>
        <v>5.9999999991242845</v>
      </c>
      <c r="G24" s="11" t="s">
        <v>50</v>
      </c>
      <c r="H24" s="9">
        <v>60</v>
      </c>
      <c r="I24" s="10">
        <f>3/SQRT(H24)</f>
        <v>0.3872983346207417</v>
      </c>
      <c r="J24" s="10">
        <f>I24/K24</f>
        <v>0.3889428321896936</v>
      </c>
      <c r="K24" s="10">
        <f>H26</f>
        <v>0.9957718784539784</v>
      </c>
      <c r="L24" s="10">
        <f>K24-3*H27</f>
        <v>0.720190139722767</v>
      </c>
      <c r="M24" s="10">
        <f>K24+3*H27</f>
        <v>1.2713536171851898</v>
      </c>
      <c r="N24" s="10">
        <f>1-3*H27/H26</f>
        <v>0.7232481206849547</v>
      </c>
      <c r="O24" s="10">
        <f>1+3*H27/H26</f>
        <v>1.2767518793150452</v>
      </c>
    </row>
    <row r="25" spans="7:15" ht="14.25" thickBot="1">
      <c r="G25" s="7" t="s">
        <v>40</v>
      </c>
      <c r="H25" s="10" t="s">
        <v>42</v>
      </c>
      <c r="I25" s="10">
        <f>VLOOKUP($H$24,$H$2:$O$21,MATCH(I23,$H$2:$O$2,0))-I24</f>
        <v>-0.08729833462074171</v>
      </c>
      <c r="J25" s="10">
        <f aca="true" t="shared" si="0" ref="J25:O25">VLOOKUP($H$24,$H$2:$O$21,MATCH(J23,$H$2:$O$2,0))-J24</f>
        <v>-0.08794283218969362</v>
      </c>
      <c r="K25" s="10">
        <f t="shared" si="0"/>
        <v>0.0017281215460216437</v>
      </c>
      <c r="L25" s="10">
        <f t="shared" si="0"/>
        <v>0.06480986027723301</v>
      </c>
      <c r="M25" s="10">
        <f t="shared" si="0"/>
        <v>-0.061353617185189835</v>
      </c>
      <c r="N25" s="10">
        <f t="shared" si="0"/>
        <v>0.06375187931504533</v>
      </c>
      <c r="O25" s="10">
        <f t="shared" si="0"/>
        <v>-0.06375187931504511</v>
      </c>
    </row>
    <row r="26" spans="2:9" ht="14.25" thickBot="1">
      <c r="B26" t="s">
        <v>37</v>
      </c>
      <c r="G26" s="11" t="s">
        <v>48</v>
      </c>
      <c r="H26" s="9">
        <f>SQRT(2/(H24-1))*EXP(GAMMALN(H24/2))/EXP(GAMMALN((H24-1)/2))</f>
        <v>0.9957718784539784</v>
      </c>
      <c r="I26" t="s">
        <v>35</v>
      </c>
    </row>
    <row r="27" spans="2:9" ht="14.25" thickBot="1">
      <c r="B27" s="5" t="s">
        <v>32</v>
      </c>
      <c r="G27" s="11" t="s">
        <v>49</v>
      </c>
      <c r="H27" s="9">
        <f>SQRT(1-H26^2)</f>
        <v>0.09186057957707046</v>
      </c>
      <c r="I27" t="s">
        <v>39</v>
      </c>
    </row>
    <row r="28" ht="13.5">
      <c r="I28" s="12" t="s">
        <v>51</v>
      </c>
    </row>
    <row r="29" spans="2:9" ht="13.5">
      <c r="B29" t="s">
        <v>38</v>
      </c>
      <c r="I29" s="12" t="s">
        <v>52</v>
      </c>
    </row>
    <row r="30" spans="2:9" ht="13.5">
      <c r="B30" s="5" t="s">
        <v>41</v>
      </c>
      <c r="I30" s="12" t="s">
        <v>53</v>
      </c>
    </row>
    <row r="31" ht="13.5">
      <c r="I31" s="12" t="s">
        <v>54</v>
      </c>
    </row>
    <row r="32" ht="13.5">
      <c r="I32" s="12" t="s">
        <v>55</v>
      </c>
    </row>
    <row r="33" ht="13.5">
      <c r="I33" s="12" t="s">
        <v>56</v>
      </c>
    </row>
    <row r="34" ht="13.5">
      <c r="H34" t="s">
        <v>43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　関東学園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学校法人　関東学園</dc:creator>
  <cp:keywords/>
  <dc:description/>
  <cp:lastModifiedBy>学校法人　関東学園</cp:lastModifiedBy>
  <dcterms:created xsi:type="dcterms:W3CDTF">2003-11-07T06:51:28Z</dcterms:created>
  <dcterms:modified xsi:type="dcterms:W3CDTF">2003-11-07T08:07:46Z</dcterms:modified>
  <cp:category/>
  <cp:version/>
  <cp:contentType/>
  <cp:contentStatus/>
</cp:coreProperties>
</file>