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6660" windowHeight="5700" activeTab="0"/>
  </bookViews>
  <sheets>
    <sheet name="ビールゲーム" sheetId="1" r:id="rId1"/>
    <sheet name="グラフ" sheetId="2" r:id="rId2"/>
    <sheet name="データ" sheetId="3" r:id="rId3"/>
    <sheet name="発注意思決定" sheetId="4" r:id="rId4"/>
  </sheets>
  <definedNames>
    <definedName name="データ">'データ'!$A$3:$AD$53</definedName>
    <definedName name="ラベル">'データ'!$A$3:$AD$3</definedName>
    <definedName name="時刻">'ビールゲーム'!$K$6</definedName>
  </definedNames>
  <calcPr fullCalcOnLoad="1"/>
</workbook>
</file>

<file path=xl/sharedStrings.xml><?xml version="1.0" encoding="utf-8"?>
<sst xmlns="http://schemas.openxmlformats.org/spreadsheetml/2006/main" count="110" uniqueCount="49">
  <si>
    <t>小売店</t>
  </si>
  <si>
    <t>在庫</t>
  </si>
  <si>
    <t>配送遅れ</t>
  </si>
  <si>
    <t>顧客に販売済みオーダー</t>
  </si>
  <si>
    <t>ビールゲーム(Beer Game)　　2003/10/28</t>
  </si>
  <si>
    <t>処理済</t>
  </si>
  <si>
    <t>注文票</t>
  </si>
  <si>
    <t>発注</t>
  </si>
  <si>
    <t>注文中</t>
  </si>
  <si>
    <t>一次卸</t>
  </si>
  <si>
    <t>二次卸</t>
  </si>
  <si>
    <t>工場</t>
  </si>
  <si>
    <t>生産遅れ</t>
  </si>
  <si>
    <t>原材料</t>
  </si>
  <si>
    <t>生産要請</t>
  </si>
  <si>
    <t>期</t>
  </si>
  <si>
    <t>販売</t>
  </si>
  <si>
    <t>品切れ</t>
  </si>
  <si>
    <t>delay(発注,1)</t>
  </si>
  <si>
    <t>販売店</t>
  </si>
  <si>
    <t>遅れ1</t>
  </si>
  <si>
    <t>配送</t>
  </si>
  <si>
    <t>遅れ2</t>
  </si>
  <si>
    <t>生産</t>
  </si>
  <si>
    <t>要請</t>
  </si>
  <si>
    <t>時刻</t>
  </si>
  <si>
    <t>index</t>
  </si>
  <si>
    <t>発注点</t>
  </si>
  <si>
    <t>発注量</t>
  </si>
  <si>
    <t>二次卸</t>
  </si>
  <si>
    <t>一次卸</t>
  </si>
  <si>
    <t>久保幹雄 (2001), ロジスティックス工学. 朝倉書店.</t>
  </si>
  <si>
    <t>シートの数値はファンクションキーF9で再計算されます。</t>
  </si>
  <si>
    <t>藤野直明 (1999). サプライチェーン経営入門. 日本経済新聞社.</t>
  </si>
  <si>
    <t>参考文献：島田俊郎(1994). システムダイナミックス入門. 日科技連.</t>
  </si>
  <si>
    <t>本モデルはシステムダイナミックス学会から販売されている机上ゲーム(島田,1994 p.171)</t>
  </si>
  <si>
    <t>に倣って表計算でサプライチェーンの在庫変動をシミュレーションするものです。</t>
  </si>
  <si>
    <t>前期までの</t>
  </si>
  <si>
    <t>要請中</t>
  </si>
  <si>
    <t>要請量</t>
  </si>
  <si>
    <t>要請点</t>
  </si>
  <si>
    <t>これは確定需要＝４で自動補充するとき定常になるようにするためです。</t>
  </si>
  <si>
    <t>各ショップは過去データに基づいて発注点と発注量を更新しますが、重複発注は敢えて避けません。</t>
  </si>
  <si>
    <t>未処理</t>
  </si>
  <si>
    <t>当期</t>
  </si>
  <si>
    <t>注文</t>
  </si>
  <si>
    <t>ただし累積品切れが発注残を超えるときは、不足分をただちに発注します。</t>
  </si>
  <si>
    <t>←</t>
  </si>
  <si>
    <t>F9キーを連続押し、あるいは1秒間隔程度で押して下さい。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</si>
</sst>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b/>
      <sz val="10"/>
      <name val="ＭＳ Ｐゴシック"/>
      <family val="3"/>
    </font>
    <font>
      <b/>
      <sz val="11"/>
      <name val="ＭＳ Ｐゴシック"/>
      <family val="3"/>
    </font>
    <font>
      <b/>
      <sz val="11"/>
      <color indexed="12"/>
      <name val="ＭＳ Ｐゴシック"/>
      <family val="3"/>
    </font>
    <font>
      <b/>
      <sz val="14"/>
      <color indexed="12"/>
      <name val="ＭＳ Ｐゴシック"/>
      <family val="3"/>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vertical="center"/>
    </xf>
    <xf numFmtId="0" fontId="0" fillId="2" borderId="0" xfId="0" applyFill="1" applyAlignment="1">
      <alignment vertical="center"/>
    </xf>
    <xf numFmtId="14" fontId="0" fillId="2" borderId="0" xfId="0" applyNumberFormat="1" applyFill="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0" xfId="0" applyFont="1" applyFill="1" applyAlignment="1">
      <alignment vertical="center"/>
    </xf>
    <xf numFmtId="0" fontId="0" fillId="2" borderId="3" xfId="0" applyFill="1" applyBorder="1" applyAlignment="1">
      <alignment vertical="center"/>
    </xf>
    <xf numFmtId="0" fontId="0" fillId="2" borderId="1" xfId="0" applyFill="1" applyBorder="1" applyAlignment="1">
      <alignment vertical="center"/>
    </xf>
    <xf numFmtId="0" fontId="0" fillId="0" borderId="0" xfId="0" applyAlignment="1">
      <alignment horizontal="right" vertical="center"/>
    </xf>
    <xf numFmtId="0" fontId="0" fillId="0" borderId="4" xfId="0" applyBorder="1" applyAlignment="1">
      <alignment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0" borderId="0" xfId="0" applyFill="1" applyBorder="1" applyAlignment="1">
      <alignment vertical="center"/>
    </xf>
    <xf numFmtId="0" fontId="6" fillId="0"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cellXfs>
  <cellStyles count="6">
    <cellStyle name="Normal" xfId="0"/>
    <cellStyle name="Percent" xfId="15"/>
    <cellStyle name="Comma [0]" xfId="16"/>
    <cellStyle name="Comma" xfId="17"/>
    <cellStyle name="Currency [0]" xfId="18"/>
    <cellStyle name="Currency" xfId="19"/>
  </cellStyles>
  <dxfs count="2">
    <dxf>
      <font>
        <b/>
        <i val="0"/>
        <color rgb="FFFF0000"/>
      </font>
      <border/>
    </dxf>
    <dxf>
      <font>
        <b/>
        <i val="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サプライチェーンにおける在庫水準</a:t>
            </a:r>
          </a:p>
        </c:rich>
      </c:tx>
      <c:layout/>
      <c:spPr>
        <a:noFill/>
        <a:ln>
          <a:noFill/>
        </a:ln>
      </c:spPr>
    </c:title>
    <c:plotArea>
      <c:layout/>
      <c:barChart>
        <c:barDir val="col"/>
        <c:grouping val="stacked"/>
        <c:varyColors val="1"/>
        <c:ser>
          <c:idx val="0"/>
          <c:order val="0"/>
          <c:tx>
            <c:strRef>
              <c:f>ビールゲーム!$C$16</c:f>
              <c:strCache>
                <c:ptCount val="1"/>
                <c:pt idx="0">
                  <c:v>在庫</c:v>
                </c:pt>
              </c:strCache>
            </c:strRef>
          </c:tx>
          <c:spPr>
            <a:gradFill rotWithShape="1">
              <a:gsLst>
                <a:gs pos="0">
                  <a:srgbClr val="9999FF"/>
                </a:gs>
                <a:gs pos="50000">
                  <a:srgbClr val="464675"/>
                </a:gs>
                <a:gs pos="100000">
                  <a:srgbClr val="9999FF"/>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(ビールゲーム!$C$15,ビールゲーム!$I$15,ビールゲーム!$O$15,ビールゲーム!$U$15)</c:f>
              <c:strCache/>
            </c:strRef>
          </c:cat>
          <c:val>
            <c:numRef>
              <c:f>(ビールゲーム!$C$18,ビールゲーム!$I$18,ビールゲーム!$O$18,ビールゲーム!$U$18)</c:f>
              <c:numCache>
                <c:ptCount val="4"/>
                <c:pt idx="0">
                  <c:v>4</c:v>
                </c:pt>
                <c:pt idx="1">
                  <c:v>4</c:v>
                </c:pt>
                <c:pt idx="2">
                  <c:v>4</c:v>
                </c:pt>
                <c:pt idx="3">
                  <c:v>4</c:v>
                </c:pt>
              </c:numCache>
            </c:numRef>
          </c:val>
        </c:ser>
        <c:ser>
          <c:idx val="1"/>
          <c:order val="1"/>
          <c:tx>
            <c:strRef>
              <c:f>ビールゲーム!$C$20</c:f>
              <c:strCache>
                <c:ptCount val="1"/>
                <c:pt idx="0">
                  <c:v>品切れ</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(ビールゲーム!$I$20,ビールゲーム!$O$20,ビールゲーム!$U$20)</c:f>
              <c:strCache/>
            </c:strRef>
          </c:cat>
          <c:val>
            <c:numRef>
              <c:f>(ビールゲーム!$C$21,ビールゲーム!$I$21,ビールゲーム!$O$21,ビールゲーム!$U$21)</c:f>
              <c:numCache>
                <c:ptCount val="4"/>
                <c:pt idx="0">
                  <c:v>0</c:v>
                </c:pt>
                <c:pt idx="1">
                  <c:v>0</c:v>
                </c:pt>
                <c:pt idx="2">
                  <c:v>0</c:v>
                </c:pt>
                <c:pt idx="3">
                  <c:v>0</c:v>
                </c:pt>
              </c:numCache>
            </c:numRef>
          </c:val>
        </c:ser>
        <c:overlap val="100"/>
        <c:gapWidth val="15"/>
        <c:axId val="64321908"/>
        <c:axId val="64987669"/>
      </c:barChart>
      <c:catAx>
        <c:axId val="6432190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サプライチェーン</a:t>
                </a:r>
              </a:p>
            </c:rich>
          </c:tx>
          <c:layout/>
          <c:overlay val="0"/>
          <c:spPr>
            <a:noFill/>
            <a:ln>
              <a:noFill/>
            </a:ln>
          </c:spPr>
        </c:title>
        <c:delete val="0"/>
        <c:numFmt formatCode="General" sourceLinked="1"/>
        <c:majorTickMark val="in"/>
        <c:minorTickMark val="none"/>
        <c:tickLblPos val="nextTo"/>
        <c:crossAx val="64987669"/>
        <c:crosses val="autoZero"/>
        <c:auto val="1"/>
        <c:lblOffset val="100"/>
        <c:noMultiLvlLbl val="0"/>
      </c:catAx>
      <c:valAx>
        <c:axId val="64987669"/>
        <c:scaling>
          <c:orientation val="minMax"/>
          <c:max val="60"/>
          <c:min val="0"/>
        </c:scaling>
        <c:axPos val="l"/>
        <c:title>
          <c:tx>
            <c:rich>
              <a:bodyPr vert="horz" rot="-5400000" anchor="ctr"/>
              <a:lstStyle/>
              <a:p>
                <a:pPr algn="ctr">
                  <a:defRPr/>
                </a:pPr>
                <a:r>
                  <a:rPr lang="en-US" cap="none" sz="800" b="0" i="0" u="none" baseline="0">
                    <a:latin typeface="ＭＳ Ｐゴシック"/>
                    <a:ea typeface="ＭＳ Ｐゴシック"/>
                    <a:cs typeface="ＭＳ Ｐゴシック"/>
                  </a:rPr>
                  <a:t>在庫数量</a:t>
                </a:r>
              </a:p>
            </c:rich>
          </c:tx>
          <c:layout/>
          <c:overlay val="0"/>
          <c:spPr>
            <a:noFill/>
            <a:ln>
              <a:noFill/>
            </a:ln>
          </c:spPr>
        </c:title>
        <c:majorGridlines/>
        <c:delete val="0"/>
        <c:numFmt formatCode="General" sourceLinked="1"/>
        <c:majorTickMark val="in"/>
        <c:minorTickMark val="none"/>
        <c:tickLblPos val="nextTo"/>
        <c:crossAx val="6432190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ビールゲームにおける品切れ発生</a:t>
            </a:r>
          </a:p>
        </c:rich>
      </c:tx>
      <c:layout/>
      <c:spPr>
        <a:noFill/>
        <a:ln>
          <a:noFill/>
        </a:ln>
      </c:spPr>
    </c:title>
    <c:view3D>
      <c:rotX val="43"/>
      <c:rotY val="27"/>
      <c:depthPercent val="1600"/>
      <c:rAngAx val="0"/>
      <c:perspective val="30"/>
    </c:view3D>
    <c:plotArea>
      <c:layout/>
      <c:bar3DChart>
        <c:barDir val="col"/>
        <c:grouping val="standard"/>
        <c:varyColors val="0"/>
        <c:ser>
          <c:idx val="2"/>
          <c:order val="0"/>
          <c:tx>
            <c:strRef>
              <c:f>データ!$D$2</c:f>
              <c:strCache>
                <c:ptCount val="1"/>
                <c:pt idx="0">
                  <c:v>小売店</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データ!$F$4:$F$53</c:f>
              <c:numCache>
                <c:ptCount val="50"/>
                <c:pt idx="0">
                  <c:v>0</c:v>
                </c:pt>
                <c:pt idx="1">
                  <c:v>0</c:v>
                </c:pt>
                <c:pt idx="2">
                  <c:v>0</c:v>
                </c:pt>
                <c:pt idx="3">
                  <c:v>0</c:v>
                </c:pt>
                <c:pt idx="4">
                  <c:v>0</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1</c:v>
                </c:pt>
                <c:pt idx="35">
                  <c:v>1</c:v>
                </c:pt>
                <c:pt idx="36">
                  <c:v>0</c:v>
                </c:pt>
                <c:pt idx="37">
                  <c:v>0</c:v>
                </c:pt>
                <c:pt idx="38">
                  <c:v>0</c:v>
                </c:pt>
                <c:pt idx="39">
                  <c:v>0</c:v>
                </c:pt>
                <c:pt idx="40">
                  <c:v>0</c:v>
                </c:pt>
                <c:pt idx="41">
                  <c:v>0</c:v>
                </c:pt>
                <c:pt idx="42">
                  <c:v>0</c:v>
                </c:pt>
                <c:pt idx="43">
                  <c:v>0</c:v>
                </c:pt>
                <c:pt idx="44">
                  <c:v>0</c:v>
                </c:pt>
                <c:pt idx="45">
                  <c:v>0</c:v>
                </c:pt>
                <c:pt idx="46">
                  <c:v>2</c:v>
                </c:pt>
                <c:pt idx="47">
                  <c:v>6</c:v>
                </c:pt>
                <c:pt idx="48">
                  <c:v>5</c:v>
                </c:pt>
                <c:pt idx="49">
                  <c:v>4</c:v>
                </c:pt>
              </c:numCache>
            </c:numRef>
          </c:val>
          <c:shape val="box"/>
        </c:ser>
        <c:ser>
          <c:idx val="3"/>
          <c:order val="1"/>
          <c:tx>
            <c:strRef>
              <c:f>データ!$L$2</c:f>
              <c:strCache>
                <c:ptCount val="1"/>
                <c:pt idx="0">
                  <c:v>二次卸</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データ!$L$4:$L$53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17</c:v>
                </c:pt>
                <c:pt idx="33">
                  <c:v>18</c:v>
                </c:pt>
                <c:pt idx="34">
                  <c:v>16</c:v>
                </c:pt>
                <c:pt idx="35">
                  <c:v>17</c:v>
                </c:pt>
                <c:pt idx="36">
                  <c:v>10</c:v>
                </c:pt>
                <c:pt idx="37">
                  <c:v>11</c:v>
                </c:pt>
                <c:pt idx="38">
                  <c:v>5</c:v>
                </c:pt>
                <c:pt idx="39">
                  <c:v>0</c:v>
                </c:pt>
                <c:pt idx="40">
                  <c:v>0</c:v>
                </c:pt>
                <c:pt idx="41">
                  <c:v>0</c:v>
                </c:pt>
                <c:pt idx="42">
                  <c:v>0</c:v>
                </c:pt>
                <c:pt idx="43">
                  <c:v>0</c:v>
                </c:pt>
                <c:pt idx="44">
                  <c:v>0</c:v>
                </c:pt>
                <c:pt idx="45">
                  <c:v>0</c:v>
                </c:pt>
                <c:pt idx="46">
                  <c:v>0</c:v>
                </c:pt>
                <c:pt idx="47">
                  <c:v>0</c:v>
                </c:pt>
                <c:pt idx="48">
                  <c:v>0</c:v>
                </c:pt>
                <c:pt idx="49">
                  <c:v>0</c:v>
                </c:pt>
              </c:numCache>
            </c:numRef>
          </c:val>
          <c:shape val="box"/>
        </c:ser>
        <c:ser>
          <c:idx val="4"/>
          <c:order val="2"/>
          <c:tx>
            <c:strRef>
              <c:f>データ!$R$2</c:f>
              <c:strCache>
                <c:ptCount val="1"/>
                <c:pt idx="0">
                  <c:v>一次卸</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データ!$R$4:$R$53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3</c:v>
                </c:pt>
                <c:pt idx="20">
                  <c:v>3</c:v>
                </c:pt>
                <c:pt idx="21">
                  <c:v>7</c:v>
                </c:pt>
                <c:pt idx="22">
                  <c:v>7</c:v>
                </c:pt>
                <c:pt idx="23">
                  <c:v>7</c:v>
                </c:pt>
                <c:pt idx="24">
                  <c:v>8</c:v>
                </c:pt>
                <c:pt idx="25">
                  <c:v>9</c:v>
                </c:pt>
                <c:pt idx="26">
                  <c:v>10</c:v>
                </c:pt>
                <c:pt idx="27">
                  <c:v>11</c:v>
                </c:pt>
                <c:pt idx="28">
                  <c:v>12</c:v>
                </c:pt>
                <c:pt idx="29">
                  <c:v>13</c:v>
                </c:pt>
                <c:pt idx="30">
                  <c:v>11</c:v>
                </c:pt>
                <c:pt idx="31">
                  <c:v>13</c:v>
                </c:pt>
                <c:pt idx="32">
                  <c:v>25</c:v>
                </c:pt>
                <c:pt idx="33">
                  <c:v>27</c:v>
                </c:pt>
                <c:pt idx="34">
                  <c:v>21</c:v>
                </c:pt>
                <c:pt idx="35">
                  <c:v>23</c:v>
                </c:pt>
                <c:pt idx="36">
                  <c:v>18</c:v>
                </c:pt>
                <c:pt idx="37">
                  <c:v>19</c:v>
                </c:pt>
                <c:pt idx="38">
                  <c:v>0</c:v>
                </c:pt>
                <c:pt idx="39">
                  <c:v>6</c:v>
                </c:pt>
                <c:pt idx="40">
                  <c:v>0</c:v>
                </c:pt>
                <c:pt idx="41">
                  <c:v>0</c:v>
                </c:pt>
                <c:pt idx="42">
                  <c:v>0</c:v>
                </c:pt>
                <c:pt idx="43">
                  <c:v>0</c:v>
                </c:pt>
                <c:pt idx="44">
                  <c:v>0</c:v>
                </c:pt>
                <c:pt idx="45">
                  <c:v>0</c:v>
                </c:pt>
                <c:pt idx="46">
                  <c:v>0</c:v>
                </c:pt>
                <c:pt idx="47">
                  <c:v>0</c:v>
                </c:pt>
                <c:pt idx="48">
                  <c:v>0</c:v>
                </c:pt>
                <c:pt idx="49">
                  <c:v>0</c:v>
                </c:pt>
              </c:numCache>
            </c:numRef>
          </c:val>
          <c:shape val="box"/>
        </c:ser>
        <c:ser>
          <c:idx val="5"/>
          <c:order val="3"/>
          <c:tx>
            <c:strRef>
              <c:f>データ!$X$2</c:f>
              <c:strCache>
                <c:ptCount val="1"/>
                <c:pt idx="0">
                  <c:v>工場</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データ!$X$4:$X$53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3</c:v>
                </c:pt>
                <c:pt idx="23">
                  <c:v>3</c:v>
                </c:pt>
                <c:pt idx="24">
                  <c:v>3</c:v>
                </c:pt>
                <c:pt idx="25">
                  <c:v>7</c:v>
                </c:pt>
                <c:pt idx="26">
                  <c:v>7</c:v>
                </c:pt>
                <c:pt idx="27">
                  <c:v>7</c:v>
                </c:pt>
                <c:pt idx="28">
                  <c:v>4</c:v>
                </c:pt>
                <c:pt idx="29">
                  <c:v>12</c:v>
                </c:pt>
                <c:pt idx="30">
                  <c:v>10</c:v>
                </c:pt>
                <c:pt idx="31">
                  <c:v>11</c:v>
                </c:pt>
                <c:pt idx="32">
                  <c:v>4</c:v>
                </c:pt>
                <c:pt idx="33">
                  <c:v>25</c:v>
                </c:pt>
                <c:pt idx="34">
                  <c:v>19</c:v>
                </c:pt>
                <c:pt idx="35">
                  <c:v>20</c:v>
                </c:pt>
                <c:pt idx="36">
                  <c:v>1</c:v>
                </c:pt>
                <c:pt idx="37">
                  <c:v>7</c:v>
                </c:pt>
                <c:pt idx="38">
                  <c:v>6</c:v>
                </c:pt>
                <c:pt idx="39">
                  <c:v>1</c:v>
                </c:pt>
                <c:pt idx="40">
                  <c:v>0</c:v>
                </c:pt>
                <c:pt idx="41">
                  <c:v>0</c:v>
                </c:pt>
                <c:pt idx="42">
                  <c:v>5</c:v>
                </c:pt>
                <c:pt idx="43">
                  <c:v>5</c:v>
                </c:pt>
                <c:pt idx="44">
                  <c:v>5</c:v>
                </c:pt>
                <c:pt idx="45">
                  <c:v>0</c:v>
                </c:pt>
                <c:pt idx="46">
                  <c:v>0</c:v>
                </c:pt>
                <c:pt idx="47">
                  <c:v>0</c:v>
                </c:pt>
                <c:pt idx="48">
                  <c:v>0</c:v>
                </c:pt>
                <c:pt idx="49">
                  <c:v>0</c:v>
                </c:pt>
              </c:numCache>
            </c:numRef>
          </c:val>
          <c:shape val="box"/>
        </c:ser>
        <c:gapWidth val="0"/>
        <c:shape val="box"/>
        <c:axId val="46479358"/>
        <c:axId val="37549935"/>
        <c:axId val="56790696"/>
      </c:bar3DChart>
      <c:catAx>
        <c:axId val="46479358"/>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期</a:t>
                </a:r>
              </a:p>
            </c:rich>
          </c:tx>
          <c:layout/>
          <c:overlay val="0"/>
          <c:spPr>
            <a:noFill/>
            <a:ln>
              <a:noFill/>
            </a:ln>
          </c:spPr>
        </c:title>
        <c:delete val="0"/>
        <c:numFmt formatCode="General" sourceLinked="1"/>
        <c:majorTickMark val="none"/>
        <c:minorTickMark val="none"/>
        <c:tickLblPos val="low"/>
        <c:crossAx val="37549935"/>
        <c:crosses val="autoZero"/>
        <c:auto val="0"/>
        <c:lblOffset val="100"/>
        <c:noMultiLvlLbl val="0"/>
      </c:catAx>
      <c:valAx>
        <c:axId val="37549935"/>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品切れ数量</a:t>
                </a:r>
              </a:p>
            </c:rich>
          </c:tx>
          <c:layout/>
          <c:overlay val="0"/>
          <c:spPr>
            <a:noFill/>
            <a:ln>
              <a:noFill/>
            </a:ln>
          </c:spPr>
        </c:title>
        <c:delete val="0"/>
        <c:numFmt formatCode="General" sourceLinked="1"/>
        <c:majorTickMark val="in"/>
        <c:minorTickMark val="none"/>
        <c:tickLblPos val="nextTo"/>
        <c:crossAx val="46479358"/>
        <c:crossesAt val="1"/>
        <c:crossBetween val="between"/>
        <c:dispUnits/>
      </c:valAx>
      <c:serAx>
        <c:axId val="5679069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サプライチェーン</a:t>
                </a:r>
              </a:p>
            </c:rich>
          </c:tx>
          <c:layout/>
          <c:overlay val="0"/>
          <c:spPr>
            <a:noFill/>
            <a:ln>
              <a:noFill/>
            </a:ln>
          </c:spPr>
        </c:title>
        <c:delete val="0"/>
        <c:numFmt formatCode="General" sourceLinked="1"/>
        <c:majorTickMark val="in"/>
        <c:minorTickMark val="none"/>
        <c:tickLblPos val="low"/>
        <c:crossAx val="37549935"/>
        <c:crosses val="autoZero"/>
        <c:tickLblSkip val="1"/>
        <c:tickMarkSkip val="1"/>
      </c:serAx>
      <c:spPr>
        <a:noFill/>
        <a:ln>
          <a:noFill/>
        </a:ln>
      </c:spPr>
    </c:plotArea>
    <c:floor>
      <c:spPr>
        <a:noFill/>
        <a:ln w="12700">
          <a:solidFill>
            <a:srgbClr val="80808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ビールゲームにおける在庫変動</a:t>
            </a:r>
          </a:p>
        </c:rich>
      </c:tx>
      <c:layout/>
      <c:spPr>
        <a:noFill/>
        <a:ln>
          <a:noFill/>
        </a:ln>
      </c:spPr>
    </c:title>
    <c:view3D>
      <c:rotX val="43"/>
      <c:rotY val="27"/>
      <c:depthPercent val="1600"/>
      <c:rAngAx val="0"/>
      <c:perspective val="30"/>
    </c:view3D>
    <c:plotArea>
      <c:layout/>
      <c:bar3DChart>
        <c:barDir val="col"/>
        <c:grouping val="standard"/>
        <c:varyColors val="0"/>
        <c:ser>
          <c:idx val="1"/>
          <c:order val="0"/>
          <c:tx>
            <c:strRef>
              <c:f>データ!$D$2</c:f>
              <c:strCache>
                <c:ptCount val="1"/>
                <c:pt idx="0">
                  <c:v>小売店</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データ!$G$4:$G$53</c:f>
              <c:numCache>
                <c:ptCount val="5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7</c:v>
                </c:pt>
                <c:pt idx="35">
                  <c:v>4</c:v>
                </c:pt>
                <c:pt idx="36">
                  <c:v>7</c:v>
                </c:pt>
                <c:pt idx="37">
                  <c:v>6</c:v>
                </c:pt>
                <c:pt idx="38">
                  <c:v>14</c:v>
                </c:pt>
                <c:pt idx="39">
                  <c:v>14</c:v>
                </c:pt>
                <c:pt idx="40">
                  <c:v>21</c:v>
                </c:pt>
                <c:pt idx="41">
                  <c:v>22</c:v>
                </c:pt>
                <c:pt idx="42">
                  <c:v>18</c:v>
                </c:pt>
                <c:pt idx="43">
                  <c:v>14</c:v>
                </c:pt>
                <c:pt idx="44">
                  <c:v>10</c:v>
                </c:pt>
                <c:pt idx="45">
                  <c:v>6</c:v>
                </c:pt>
                <c:pt idx="46">
                  <c:v>2</c:v>
                </c:pt>
                <c:pt idx="47">
                  <c:v>0</c:v>
                </c:pt>
                <c:pt idx="48">
                  <c:v>5</c:v>
                </c:pt>
                <c:pt idx="49">
                  <c:v>5</c:v>
                </c:pt>
              </c:numCache>
            </c:numRef>
          </c:val>
          <c:shape val="box"/>
        </c:ser>
        <c:ser>
          <c:idx val="0"/>
          <c:order val="1"/>
          <c:tx>
            <c:strRef>
              <c:f>データ!$L$2</c:f>
              <c:strCache>
                <c:ptCount val="1"/>
                <c:pt idx="0">
                  <c:v>二次卸</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データ!$M$4:$M$53</c:f>
              <c:numCache>
                <c:ptCount val="5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7</c:v>
                </c:pt>
                <c:pt idx="33">
                  <c:v>4</c:v>
                </c:pt>
                <c:pt idx="34">
                  <c:v>7</c:v>
                </c:pt>
                <c:pt idx="35">
                  <c:v>4</c:v>
                </c:pt>
                <c:pt idx="36">
                  <c:v>12</c:v>
                </c:pt>
                <c:pt idx="37">
                  <c:v>4</c:v>
                </c:pt>
                <c:pt idx="38">
                  <c:v>11</c:v>
                </c:pt>
                <c:pt idx="39">
                  <c:v>5</c:v>
                </c:pt>
                <c:pt idx="40">
                  <c:v>25</c:v>
                </c:pt>
                <c:pt idx="41">
                  <c:v>25</c:v>
                </c:pt>
                <c:pt idx="42">
                  <c:v>37</c:v>
                </c:pt>
                <c:pt idx="43">
                  <c:v>37</c:v>
                </c:pt>
                <c:pt idx="44">
                  <c:v>37</c:v>
                </c:pt>
                <c:pt idx="45">
                  <c:v>37</c:v>
                </c:pt>
                <c:pt idx="46">
                  <c:v>37</c:v>
                </c:pt>
                <c:pt idx="47">
                  <c:v>32</c:v>
                </c:pt>
                <c:pt idx="48">
                  <c:v>27</c:v>
                </c:pt>
                <c:pt idx="49">
                  <c:v>21</c:v>
                </c:pt>
              </c:numCache>
            </c:numRef>
          </c:val>
          <c:shape val="box"/>
        </c:ser>
        <c:ser>
          <c:idx val="6"/>
          <c:order val="2"/>
          <c:tx>
            <c:strRef>
              <c:f>データ!$R$2</c:f>
              <c:strCache>
                <c:ptCount val="1"/>
                <c:pt idx="0">
                  <c:v>一次卸</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データ!$S$4:$S$53</c:f>
              <c:numCache>
                <c:ptCount val="5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7</c:v>
                </c:pt>
                <c:pt idx="31">
                  <c:v>4</c:v>
                </c:pt>
                <c:pt idx="32">
                  <c:v>7</c:v>
                </c:pt>
                <c:pt idx="33">
                  <c:v>4</c:v>
                </c:pt>
                <c:pt idx="34">
                  <c:v>12</c:v>
                </c:pt>
                <c:pt idx="35">
                  <c:v>4</c:v>
                </c:pt>
                <c:pt idx="36">
                  <c:v>11</c:v>
                </c:pt>
                <c:pt idx="37">
                  <c:v>5</c:v>
                </c:pt>
                <c:pt idx="38">
                  <c:v>25</c:v>
                </c:pt>
                <c:pt idx="39">
                  <c:v>0</c:v>
                </c:pt>
                <c:pt idx="40">
                  <c:v>20</c:v>
                </c:pt>
                <c:pt idx="41">
                  <c:v>13</c:v>
                </c:pt>
                <c:pt idx="42">
                  <c:v>20</c:v>
                </c:pt>
                <c:pt idx="43">
                  <c:v>20</c:v>
                </c:pt>
                <c:pt idx="44">
                  <c:v>21</c:v>
                </c:pt>
                <c:pt idx="45">
                  <c:v>21</c:v>
                </c:pt>
                <c:pt idx="46">
                  <c:v>21</c:v>
                </c:pt>
                <c:pt idx="47">
                  <c:v>26</c:v>
                </c:pt>
                <c:pt idx="48">
                  <c:v>26</c:v>
                </c:pt>
                <c:pt idx="49">
                  <c:v>26</c:v>
                </c:pt>
              </c:numCache>
            </c:numRef>
          </c:val>
          <c:shape val="box"/>
        </c:ser>
        <c:ser>
          <c:idx val="7"/>
          <c:order val="3"/>
          <c:tx>
            <c:strRef>
              <c:f>データ!$X$2</c:f>
              <c:strCache>
                <c:ptCount val="1"/>
                <c:pt idx="0">
                  <c:v>工場</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データ!$Y$4:$Y$53</c:f>
              <c:numCache>
                <c:ptCount val="5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7</c:v>
                </c:pt>
                <c:pt idx="29">
                  <c:v>4</c:v>
                </c:pt>
                <c:pt idx="30">
                  <c:v>7</c:v>
                </c:pt>
                <c:pt idx="31">
                  <c:v>4</c:v>
                </c:pt>
                <c:pt idx="32">
                  <c:v>12</c:v>
                </c:pt>
                <c:pt idx="33">
                  <c:v>4</c:v>
                </c:pt>
                <c:pt idx="34">
                  <c:v>11</c:v>
                </c:pt>
                <c:pt idx="35">
                  <c:v>5</c:v>
                </c:pt>
                <c:pt idx="36">
                  <c:v>25</c:v>
                </c:pt>
                <c:pt idx="37">
                  <c:v>0</c:v>
                </c:pt>
                <c:pt idx="38">
                  <c:v>20</c:v>
                </c:pt>
                <c:pt idx="39">
                  <c:v>5</c:v>
                </c:pt>
                <c:pt idx="40">
                  <c:v>7</c:v>
                </c:pt>
                <c:pt idx="41">
                  <c:v>0</c:v>
                </c:pt>
                <c:pt idx="42">
                  <c:v>1</c:v>
                </c:pt>
                <c:pt idx="43">
                  <c:v>0</c:v>
                </c:pt>
                <c:pt idx="44">
                  <c:v>0</c:v>
                </c:pt>
                <c:pt idx="45">
                  <c:v>5</c:v>
                </c:pt>
                <c:pt idx="46">
                  <c:v>0</c:v>
                </c:pt>
                <c:pt idx="47">
                  <c:v>5</c:v>
                </c:pt>
                <c:pt idx="48">
                  <c:v>5</c:v>
                </c:pt>
                <c:pt idx="49">
                  <c:v>5</c:v>
                </c:pt>
              </c:numCache>
            </c:numRef>
          </c:val>
          <c:shape val="box"/>
        </c:ser>
        <c:gapWidth val="0"/>
        <c:shape val="box"/>
        <c:axId val="52080105"/>
        <c:axId val="43751282"/>
        <c:axId val="39726979"/>
      </c:bar3DChart>
      <c:catAx>
        <c:axId val="52080105"/>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期</a:t>
                </a:r>
              </a:p>
            </c:rich>
          </c:tx>
          <c:layout/>
          <c:overlay val="0"/>
          <c:spPr>
            <a:noFill/>
            <a:ln>
              <a:noFill/>
            </a:ln>
          </c:spPr>
        </c:title>
        <c:delete val="0"/>
        <c:numFmt formatCode="General" sourceLinked="1"/>
        <c:majorTickMark val="none"/>
        <c:minorTickMark val="none"/>
        <c:tickLblPos val="low"/>
        <c:crossAx val="43751282"/>
        <c:crosses val="autoZero"/>
        <c:auto val="0"/>
        <c:lblOffset val="100"/>
        <c:noMultiLvlLbl val="0"/>
      </c:catAx>
      <c:valAx>
        <c:axId val="43751282"/>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在庫数量</a:t>
                </a:r>
              </a:p>
            </c:rich>
          </c:tx>
          <c:layout/>
          <c:overlay val="0"/>
          <c:spPr>
            <a:noFill/>
            <a:ln>
              <a:noFill/>
            </a:ln>
          </c:spPr>
        </c:title>
        <c:delete val="0"/>
        <c:numFmt formatCode="General" sourceLinked="1"/>
        <c:majorTickMark val="in"/>
        <c:minorTickMark val="none"/>
        <c:tickLblPos val="nextTo"/>
        <c:crossAx val="52080105"/>
        <c:crossesAt val="1"/>
        <c:crossBetween val="between"/>
        <c:dispUnits/>
      </c:valAx>
      <c:serAx>
        <c:axId val="3972697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サプライチェーン</a:t>
                </a:r>
              </a:p>
            </c:rich>
          </c:tx>
          <c:layout/>
          <c:overlay val="0"/>
          <c:spPr>
            <a:noFill/>
            <a:ln>
              <a:noFill/>
            </a:ln>
          </c:spPr>
        </c:title>
        <c:delete val="0"/>
        <c:numFmt formatCode="General" sourceLinked="1"/>
        <c:majorTickMark val="in"/>
        <c:minorTickMark val="none"/>
        <c:tickLblPos val="low"/>
        <c:crossAx val="43751282"/>
        <c:crosses val="autoZero"/>
        <c:tickLblSkip val="1"/>
        <c:tickMarkSkip val="1"/>
      </c:serAx>
      <c:spPr>
        <a:noFill/>
        <a:ln>
          <a:noFill/>
        </a:ln>
      </c:spPr>
    </c:plotArea>
    <c:floor>
      <c:spPr>
        <a:noFill/>
        <a:ln w="12700">
          <a:solidFill>
            <a:srgbClr val="80808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17</xdr:row>
      <xdr:rowOff>76200</xdr:rowOff>
    </xdr:from>
    <xdr:to>
      <xdr:col>3</xdr:col>
      <xdr:colOff>314325</xdr:colOff>
      <xdr:row>17</xdr:row>
      <xdr:rowOff>76200</xdr:rowOff>
    </xdr:to>
    <xdr:sp>
      <xdr:nvSpPr>
        <xdr:cNvPr id="1" name="Line 1"/>
        <xdr:cNvSpPr>
          <a:spLocks/>
        </xdr:cNvSpPr>
      </xdr:nvSpPr>
      <xdr:spPr>
        <a:xfrm flipH="1">
          <a:off x="1628775"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17</xdr:row>
      <xdr:rowOff>85725</xdr:rowOff>
    </xdr:from>
    <xdr:to>
      <xdr:col>5</xdr:col>
      <xdr:colOff>295275</xdr:colOff>
      <xdr:row>17</xdr:row>
      <xdr:rowOff>85725</xdr:rowOff>
    </xdr:to>
    <xdr:sp>
      <xdr:nvSpPr>
        <xdr:cNvPr id="2" name="Line 2"/>
        <xdr:cNvSpPr>
          <a:spLocks/>
        </xdr:cNvSpPr>
      </xdr:nvSpPr>
      <xdr:spPr>
        <a:xfrm flipH="1">
          <a:off x="2457450" y="306705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17</xdr:row>
      <xdr:rowOff>76200</xdr:rowOff>
    </xdr:from>
    <xdr:to>
      <xdr:col>7</xdr:col>
      <xdr:colOff>304800</xdr:colOff>
      <xdr:row>17</xdr:row>
      <xdr:rowOff>76200</xdr:rowOff>
    </xdr:to>
    <xdr:sp>
      <xdr:nvSpPr>
        <xdr:cNvPr id="3" name="Line 3"/>
        <xdr:cNvSpPr>
          <a:spLocks/>
        </xdr:cNvSpPr>
      </xdr:nvSpPr>
      <xdr:spPr>
        <a:xfrm flipH="1">
          <a:off x="3352800"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7</xdr:row>
      <xdr:rowOff>38100</xdr:rowOff>
    </xdr:from>
    <xdr:to>
      <xdr:col>2</xdr:col>
      <xdr:colOff>295275</xdr:colOff>
      <xdr:row>13</xdr:row>
      <xdr:rowOff>114300</xdr:rowOff>
    </xdr:to>
    <xdr:sp>
      <xdr:nvSpPr>
        <xdr:cNvPr id="4" name="Line 4"/>
        <xdr:cNvSpPr>
          <a:spLocks/>
        </xdr:cNvSpPr>
      </xdr:nvSpPr>
      <xdr:spPr>
        <a:xfrm rot="5400000" flipH="1">
          <a:off x="1200150" y="1304925"/>
          <a:ext cx="0" cy="110490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10</xdr:row>
      <xdr:rowOff>85725</xdr:rowOff>
    </xdr:from>
    <xdr:to>
      <xdr:col>5</xdr:col>
      <xdr:colOff>295275</xdr:colOff>
      <xdr:row>10</xdr:row>
      <xdr:rowOff>85725</xdr:rowOff>
    </xdr:to>
    <xdr:sp>
      <xdr:nvSpPr>
        <xdr:cNvPr id="5" name="Line 5"/>
        <xdr:cNvSpPr>
          <a:spLocks/>
        </xdr:cNvSpPr>
      </xdr:nvSpPr>
      <xdr:spPr>
        <a:xfrm>
          <a:off x="2457450" y="186690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76200</xdr:rowOff>
    </xdr:from>
    <xdr:to>
      <xdr:col>9</xdr:col>
      <xdr:colOff>0</xdr:colOff>
      <xdr:row>17</xdr:row>
      <xdr:rowOff>76200</xdr:rowOff>
    </xdr:to>
    <xdr:sp>
      <xdr:nvSpPr>
        <xdr:cNvPr id="6" name="Line 6"/>
        <xdr:cNvSpPr>
          <a:spLocks/>
        </xdr:cNvSpPr>
      </xdr:nvSpPr>
      <xdr:spPr>
        <a:xfrm flipH="1">
          <a:off x="4391025" y="3057525"/>
          <a:ext cx="0"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85725</xdr:rowOff>
    </xdr:from>
    <xdr:to>
      <xdr:col>9</xdr:col>
      <xdr:colOff>0</xdr:colOff>
      <xdr:row>17</xdr:row>
      <xdr:rowOff>85725</xdr:rowOff>
    </xdr:to>
    <xdr:sp>
      <xdr:nvSpPr>
        <xdr:cNvPr id="7" name="Line 7"/>
        <xdr:cNvSpPr>
          <a:spLocks/>
        </xdr:cNvSpPr>
      </xdr:nvSpPr>
      <xdr:spPr>
        <a:xfrm flipH="1">
          <a:off x="4391025" y="3067050"/>
          <a:ext cx="0"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76200</xdr:rowOff>
    </xdr:from>
    <xdr:to>
      <xdr:col>9</xdr:col>
      <xdr:colOff>0</xdr:colOff>
      <xdr:row>17</xdr:row>
      <xdr:rowOff>76200</xdr:rowOff>
    </xdr:to>
    <xdr:sp>
      <xdr:nvSpPr>
        <xdr:cNvPr id="8" name="Line 8"/>
        <xdr:cNvSpPr>
          <a:spLocks/>
        </xdr:cNvSpPr>
      </xdr:nvSpPr>
      <xdr:spPr>
        <a:xfrm flipH="1">
          <a:off x="4391025" y="3057525"/>
          <a:ext cx="0"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85725</xdr:rowOff>
    </xdr:from>
    <xdr:to>
      <xdr:col>9</xdr:col>
      <xdr:colOff>0</xdr:colOff>
      <xdr:row>10</xdr:row>
      <xdr:rowOff>85725</xdr:rowOff>
    </xdr:to>
    <xdr:sp>
      <xdr:nvSpPr>
        <xdr:cNvPr id="9" name="Line 9"/>
        <xdr:cNvSpPr>
          <a:spLocks/>
        </xdr:cNvSpPr>
      </xdr:nvSpPr>
      <xdr:spPr>
        <a:xfrm>
          <a:off x="4391025" y="1866900"/>
          <a:ext cx="0"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17</xdr:row>
      <xdr:rowOff>76200</xdr:rowOff>
    </xdr:from>
    <xdr:to>
      <xdr:col>9</xdr:col>
      <xdr:colOff>314325</xdr:colOff>
      <xdr:row>17</xdr:row>
      <xdr:rowOff>76200</xdr:rowOff>
    </xdr:to>
    <xdr:sp>
      <xdr:nvSpPr>
        <xdr:cNvPr id="10" name="Line 10"/>
        <xdr:cNvSpPr>
          <a:spLocks/>
        </xdr:cNvSpPr>
      </xdr:nvSpPr>
      <xdr:spPr>
        <a:xfrm flipH="1">
          <a:off x="4429125"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17</xdr:row>
      <xdr:rowOff>85725</xdr:rowOff>
    </xdr:from>
    <xdr:to>
      <xdr:col>11</xdr:col>
      <xdr:colOff>295275</xdr:colOff>
      <xdr:row>17</xdr:row>
      <xdr:rowOff>85725</xdr:rowOff>
    </xdr:to>
    <xdr:sp>
      <xdr:nvSpPr>
        <xdr:cNvPr id="11" name="Line 11"/>
        <xdr:cNvSpPr>
          <a:spLocks/>
        </xdr:cNvSpPr>
      </xdr:nvSpPr>
      <xdr:spPr>
        <a:xfrm flipH="1">
          <a:off x="5257800" y="306705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17</xdr:row>
      <xdr:rowOff>76200</xdr:rowOff>
    </xdr:from>
    <xdr:to>
      <xdr:col>13</xdr:col>
      <xdr:colOff>304800</xdr:colOff>
      <xdr:row>17</xdr:row>
      <xdr:rowOff>76200</xdr:rowOff>
    </xdr:to>
    <xdr:sp>
      <xdr:nvSpPr>
        <xdr:cNvPr id="12" name="Line 12"/>
        <xdr:cNvSpPr>
          <a:spLocks/>
        </xdr:cNvSpPr>
      </xdr:nvSpPr>
      <xdr:spPr>
        <a:xfrm flipH="1">
          <a:off x="6153150"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10</xdr:row>
      <xdr:rowOff>85725</xdr:rowOff>
    </xdr:from>
    <xdr:to>
      <xdr:col>11</xdr:col>
      <xdr:colOff>295275</xdr:colOff>
      <xdr:row>10</xdr:row>
      <xdr:rowOff>85725</xdr:rowOff>
    </xdr:to>
    <xdr:sp>
      <xdr:nvSpPr>
        <xdr:cNvPr id="13" name="Line 13"/>
        <xdr:cNvSpPr>
          <a:spLocks/>
        </xdr:cNvSpPr>
      </xdr:nvSpPr>
      <xdr:spPr>
        <a:xfrm>
          <a:off x="5257800" y="186690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17</xdr:row>
      <xdr:rowOff>76200</xdr:rowOff>
    </xdr:from>
    <xdr:to>
      <xdr:col>15</xdr:col>
      <xdr:colOff>314325</xdr:colOff>
      <xdr:row>17</xdr:row>
      <xdr:rowOff>76200</xdr:rowOff>
    </xdr:to>
    <xdr:sp>
      <xdr:nvSpPr>
        <xdr:cNvPr id="14" name="Line 14"/>
        <xdr:cNvSpPr>
          <a:spLocks/>
        </xdr:cNvSpPr>
      </xdr:nvSpPr>
      <xdr:spPr>
        <a:xfrm flipH="1">
          <a:off x="7229475"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17</xdr:row>
      <xdr:rowOff>85725</xdr:rowOff>
    </xdr:from>
    <xdr:to>
      <xdr:col>17</xdr:col>
      <xdr:colOff>295275</xdr:colOff>
      <xdr:row>17</xdr:row>
      <xdr:rowOff>85725</xdr:rowOff>
    </xdr:to>
    <xdr:sp>
      <xdr:nvSpPr>
        <xdr:cNvPr id="15" name="Line 15"/>
        <xdr:cNvSpPr>
          <a:spLocks/>
        </xdr:cNvSpPr>
      </xdr:nvSpPr>
      <xdr:spPr>
        <a:xfrm flipH="1">
          <a:off x="8058150" y="306705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17</xdr:row>
      <xdr:rowOff>76200</xdr:rowOff>
    </xdr:from>
    <xdr:to>
      <xdr:col>19</xdr:col>
      <xdr:colOff>304800</xdr:colOff>
      <xdr:row>17</xdr:row>
      <xdr:rowOff>76200</xdr:rowOff>
    </xdr:to>
    <xdr:sp>
      <xdr:nvSpPr>
        <xdr:cNvPr id="16" name="Line 16"/>
        <xdr:cNvSpPr>
          <a:spLocks/>
        </xdr:cNvSpPr>
      </xdr:nvSpPr>
      <xdr:spPr>
        <a:xfrm flipH="1">
          <a:off x="8953500"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10</xdr:row>
      <xdr:rowOff>85725</xdr:rowOff>
    </xdr:from>
    <xdr:to>
      <xdr:col>17</xdr:col>
      <xdr:colOff>295275</xdr:colOff>
      <xdr:row>10</xdr:row>
      <xdr:rowOff>85725</xdr:rowOff>
    </xdr:to>
    <xdr:sp>
      <xdr:nvSpPr>
        <xdr:cNvPr id="17" name="Line 17"/>
        <xdr:cNvSpPr>
          <a:spLocks/>
        </xdr:cNvSpPr>
      </xdr:nvSpPr>
      <xdr:spPr>
        <a:xfrm>
          <a:off x="8058150" y="186690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17</xdr:row>
      <xdr:rowOff>85725</xdr:rowOff>
    </xdr:from>
    <xdr:to>
      <xdr:col>21</xdr:col>
      <xdr:colOff>295275</xdr:colOff>
      <xdr:row>17</xdr:row>
      <xdr:rowOff>85725</xdr:rowOff>
    </xdr:to>
    <xdr:sp>
      <xdr:nvSpPr>
        <xdr:cNvPr id="18" name="Line 18"/>
        <xdr:cNvSpPr>
          <a:spLocks/>
        </xdr:cNvSpPr>
      </xdr:nvSpPr>
      <xdr:spPr>
        <a:xfrm flipH="1">
          <a:off x="10010775" y="306705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571500</xdr:colOff>
      <xdr:row>20</xdr:row>
      <xdr:rowOff>85725</xdr:rowOff>
    </xdr:from>
    <xdr:to>
      <xdr:col>37</xdr:col>
      <xdr:colOff>161925</xdr:colOff>
      <xdr:row>20</xdr:row>
      <xdr:rowOff>85725</xdr:rowOff>
    </xdr:to>
    <xdr:sp>
      <xdr:nvSpPr>
        <xdr:cNvPr id="19" name="Line 20"/>
        <xdr:cNvSpPr>
          <a:spLocks/>
        </xdr:cNvSpPr>
      </xdr:nvSpPr>
      <xdr:spPr>
        <a:xfrm>
          <a:off x="20364450" y="358140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12</xdr:row>
      <xdr:rowOff>57150</xdr:rowOff>
    </xdr:from>
    <xdr:to>
      <xdr:col>22</xdr:col>
      <xdr:colOff>266700</xdr:colOff>
      <xdr:row>15</xdr:row>
      <xdr:rowOff>142875</xdr:rowOff>
    </xdr:to>
    <xdr:sp>
      <xdr:nvSpPr>
        <xdr:cNvPr id="20" name="Line 21"/>
        <xdr:cNvSpPr>
          <a:spLocks/>
        </xdr:cNvSpPr>
      </xdr:nvSpPr>
      <xdr:spPr>
        <a:xfrm rot="5400000" flipV="1">
          <a:off x="10620375" y="2181225"/>
          <a:ext cx="0" cy="600075"/>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6</xdr:row>
      <xdr:rowOff>104775</xdr:rowOff>
    </xdr:from>
    <xdr:to>
      <xdr:col>22</xdr:col>
      <xdr:colOff>266700</xdr:colOff>
      <xdr:row>8</xdr:row>
      <xdr:rowOff>161925</xdr:rowOff>
    </xdr:to>
    <xdr:sp>
      <xdr:nvSpPr>
        <xdr:cNvPr id="21" name="Line 22"/>
        <xdr:cNvSpPr>
          <a:spLocks/>
        </xdr:cNvSpPr>
      </xdr:nvSpPr>
      <xdr:spPr>
        <a:xfrm rot="16200000" flipH="1" flipV="1">
          <a:off x="10610850" y="1200150"/>
          <a:ext cx="9525" cy="40005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22</xdr:row>
      <xdr:rowOff>0</xdr:rowOff>
    </xdr:from>
    <xdr:to>
      <xdr:col>9</xdr:col>
      <xdr:colOff>228600</xdr:colOff>
      <xdr:row>41</xdr:row>
      <xdr:rowOff>66675</xdr:rowOff>
    </xdr:to>
    <xdr:graphicFrame>
      <xdr:nvGraphicFramePr>
        <xdr:cNvPr id="22" name="Chart 27"/>
        <xdr:cNvGraphicFramePr/>
      </xdr:nvGraphicFramePr>
      <xdr:xfrm>
        <a:off x="657225" y="3838575"/>
        <a:ext cx="3962400" cy="33242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21</xdr:row>
      <xdr:rowOff>57150</xdr:rowOff>
    </xdr:from>
    <xdr:to>
      <xdr:col>22</xdr:col>
      <xdr:colOff>314325</xdr:colOff>
      <xdr:row>41</xdr:row>
      <xdr:rowOff>123825</xdr:rowOff>
    </xdr:to>
    <xdr:sp>
      <xdr:nvSpPr>
        <xdr:cNvPr id="23" name="TextBox 28"/>
        <xdr:cNvSpPr txBox="1">
          <a:spLocks noChangeArrowheads="1"/>
        </xdr:cNvSpPr>
      </xdr:nvSpPr>
      <xdr:spPr>
        <a:xfrm>
          <a:off x="4752975" y="3724275"/>
          <a:ext cx="5915025" cy="3495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現実のサプライチェーンにおいてしばしば観察される現象として、小売店での最終需要に大きな変動が見られないにもかかわらず、卸売りやメーカー側の在庫が予想外に積み上がることがある。
本モデルはこうした、いわゆる鞭効果(whiplash effect)を再現する。その要因と明らかな対処法は次の６種類である(久保,2001)。
</a:t>
          </a:r>
          <a:r>
            <a:rPr lang="en-US" cap="none" sz="1000" b="1" i="0" u="none" baseline="0">
              <a:latin typeface="ＭＳ Ｐゴシック"/>
              <a:ea typeface="ＭＳ Ｐゴシック"/>
              <a:cs typeface="ＭＳ Ｐゴシック"/>
            </a:rPr>
            <a:t>（１）需要予測に基づく在庫調整
</a:t>
          </a:r>
          <a:r>
            <a:rPr lang="en-US" cap="none" sz="1000" b="0" i="0" u="none" baseline="0">
              <a:latin typeface="ＭＳ Ｐゴシック"/>
              <a:ea typeface="ＭＳ Ｐゴシック"/>
              <a:cs typeface="ＭＳ Ｐゴシック"/>
            </a:rPr>
            <a:t>どの店も、品切れに狼狽せず、ひたすら売れた分だけ補充すれば鞭効果は生じない。
</a:t>
          </a:r>
          <a:r>
            <a:rPr lang="en-US" cap="none" sz="1000" b="1" i="0" u="none" baseline="0">
              <a:latin typeface="ＭＳ Ｐゴシック"/>
              <a:ea typeface="ＭＳ Ｐゴシック"/>
              <a:cs typeface="ＭＳ Ｐゴシック"/>
            </a:rPr>
            <a:t>（２）リード時間
</a:t>
          </a:r>
          <a:r>
            <a:rPr lang="en-US" cap="none" sz="1000" b="0" i="0" u="none" baseline="0">
              <a:latin typeface="ＭＳ Ｐゴシック"/>
              <a:ea typeface="ＭＳ Ｐゴシック"/>
              <a:cs typeface="ＭＳ Ｐゴシック"/>
            </a:rPr>
            <a:t>調達リードタイム（配送・生産遅れ）があるとき、安全在庫を考え、在庫水準を高めにするため鞭効果が生じる。リード時間を0にすればもちろん生じない。
</a:t>
          </a:r>
          <a:r>
            <a:rPr lang="en-US" cap="none" sz="1000" b="1" i="0" u="none" baseline="0">
              <a:latin typeface="ＭＳ Ｐゴシック"/>
              <a:ea typeface="ＭＳ Ｐゴシック"/>
              <a:cs typeface="ＭＳ Ｐゴシック"/>
            </a:rPr>
            <a:t>（３）バッチ発注
</a:t>
          </a:r>
          <a:r>
            <a:rPr lang="en-US" cap="none" sz="1000" b="0" i="0" u="none" baseline="0">
              <a:latin typeface="ＭＳ Ｐゴシック"/>
              <a:ea typeface="ＭＳ Ｐゴシック"/>
              <a:cs typeface="ＭＳ Ｐゴシック"/>
            </a:rPr>
            <a:t>経済的発注量を考え輸送効率をはかるという利点があるが、まとめ買いで変動が増幅される。次の（４）と組み合わさるとさらに増幅。
</a:t>
          </a:r>
          <a:r>
            <a:rPr lang="en-US" cap="none" sz="1000" b="1" i="0" u="none" baseline="0">
              <a:latin typeface="ＭＳ Ｐゴシック"/>
              <a:ea typeface="ＭＳ Ｐゴシック"/>
              <a:cs typeface="ＭＳ Ｐゴシック"/>
            </a:rPr>
            <a:t>（４）同期発注とスケジュール発注
</a:t>
          </a:r>
          <a:r>
            <a:rPr lang="en-US" cap="none" sz="1000" b="0" i="0" u="none" baseline="0">
              <a:latin typeface="ＭＳ Ｐゴシック"/>
              <a:ea typeface="ＭＳ Ｐゴシック"/>
              <a:cs typeface="ＭＳ Ｐゴシック"/>
            </a:rPr>
            <a:t>ＭＲＰ（資材所要量計画）に基づき機械的に月次生産計画すると、資材発注が月末に集中する傾向がある（ＭＲＰジッター）。さらに営業マンのノルマがこれに拍車を掛ける。上手に小売店や工場の間で平滑な受注をスケジュールするとこれを防ぐことになる。
</a:t>
          </a:r>
          <a:r>
            <a:rPr lang="en-US" cap="none" sz="1000" b="1" i="0" u="none" baseline="0">
              <a:latin typeface="ＭＳ Ｐゴシック"/>
              <a:ea typeface="ＭＳ Ｐゴシック"/>
              <a:cs typeface="ＭＳ Ｐゴシック"/>
            </a:rPr>
            <a:t>（５）価格の変動
</a:t>
          </a:r>
          <a:r>
            <a:rPr lang="en-US" cap="none" sz="1000" b="0" i="0" u="none" baseline="0">
              <a:latin typeface="ＭＳ Ｐゴシック"/>
              <a:ea typeface="ＭＳ Ｐゴシック"/>
              <a:cs typeface="ＭＳ Ｐゴシック"/>
            </a:rPr>
            <a:t>在庫一掃セールなど値引き戦略は小売業につき物。同時に大量発注が行われ変動が増幅する。
</a:t>
          </a:r>
          <a:r>
            <a:rPr lang="en-US" cap="none" sz="1000" b="1" i="0" u="none" baseline="0">
              <a:latin typeface="ＭＳ Ｐゴシック"/>
              <a:ea typeface="ＭＳ Ｐゴシック"/>
              <a:cs typeface="ＭＳ Ｐゴシック"/>
            </a:rPr>
            <a:t>（６）供給不足と供給配分</a:t>
          </a:r>
          <a:r>
            <a:rPr lang="en-US" cap="none" sz="1000" b="0" i="0" u="none" baseline="0">
              <a:latin typeface="ＭＳ Ｐゴシック"/>
              <a:ea typeface="ＭＳ Ｐゴシック"/>
              <a:cs typeface="ＭＳ Ｐゴシック"/>
            </a:rPr>
            <a:t>
売れ筋商品は小売店が取り合うので品薄になる。メーカー側が実績ベースで配分しようとすると、販売実績を上げようとして多めに発注するため、変動を増幅すると考えられる。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xdr:row>
      <xdr:rowOff>85725</xdr:rowOff>
    </xdr:from>
    <xdr:to>
      <xdr:col>6</xdr:col>
      <xdr:colOff>257175</xdr:colOff>
      <xdr:row>22</xdr:row>
      <xdr:rowOff>142875</xdr:rowOff>
    </xdr:to>
    <xdr:graphicFrame>
      <xdr:nvGraphicFramePr>
        <xdr:cNvPr id="1" name="Chart 1"/>
        <xdr:cNvGraphicFramePr/>
      </xdr:nvGraphicFramePr>
      <xdr:xfrm>
        <a:off x="266700" y="600075"/>
        <a:ext cx="4105275" cy="3314700"/>
      </xdr:xfrm>
      <a:graphic>
        <a:graphicData uri="http://schemas.openxmlformats.org/drawingml/2006/chart">
          <c:chart xmlns:c="http://schemas.openxmlformats.org/drawingml/2006/chart" r:id="rId1"/>
        </a:graphicData>
      </a:graphic>
    </xdr:graphicFrame>
    <xdr:clientData/>
  </xdr:twoCellAnchor>
  <xdr:twoCellAnchor>
    <xdr:from>
      <xdr:col>6</xdr:col>
      <xdr:colOff>381000</xdr:colOff>
      <xdr:row>3</xdr:row>
      <xdr:rowOff>95250</xdr:rowOff>
    </xdr:from>
    <xdr:to>
      <xdr:col>12</xdr:col>
      <xdr:colOff>381000</xdr:colOff>
      <xdr:row>22</xdr:row>
      <xdr:rowOff>161925</xdr:rowOff>
    </xdr:to>
    <xdr:graphicFrame>
      <xdr:nvGraphicFramePr>
        <xdr:cNvPr id="2" name="Chart 2"/>
        <xdr:cNvGraphicFramePr/>
      </xdr:nvGraphicFramePr>
      <xdr:xfrm>
        <a:off x="4495800" y="609600"/>
        <a:ext cx="4114800" cy="3324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Y22"/>
  <sheetViews>
    <sheetView tabSelected="1" zoomScale="80" zoomScaleNormal="80" workbookViewId="0" topLeftCell="A1">
      <selection activeCell="M9" sqref="M9"/>
    </sheetView>
  </sheetViews>
  <sheetFormatPr defaultColWidth="9.00390625" defaultRowHeight="13.5"/>
  <cols>
    <col min="1" max="1" width="5.125" style="0" customWidth="1"/>
    <col min="2" max="2" width="6.75390625" style="0" customWidth="1"/>
    <col min="4" max="4" width="4.375" style="0" customWidth="1"/>
    <col min="5" max="5" width="6.75390625" style="0" customWidth="1"/>
    <col min="6" max="6" width="4.75390625" style="0" customWidth="1"/>
    <col min="7" max="7" width="6.875" style="0" customWidth="1"/>
    <col min="8" max="8" width="5.00390625" style="0" customWidth="1"/>
    <col min="10" max="10" width="4.375" style="0" customWidth="1"/>
    <col min="11" max="11" width="6.75390625" style="0" customWidth="1"/>
    <col min="12" max="12" width="4.75390625" style="0" customWidth="1"/>
    <col min="13" max="13" width="6.875" style="0" customWidth="1"/>
    <col min="14" max="14" width="5.00390625" style="0" customWidth="1"/>
    <col min="16" max="16" width="4.375" style="0" customWidth="1"/>
    <col min="17" max="17" width="6.75390625" style="0" customWidth="1"/>
    <col min="18" max="18" width="4.75390625" style="0" customWidth="1"/>
    <col min="19" max="19" width="6.875" style="0" customWidth="1"/>
    <col min="20" max="20" width="5.00390625" style="0" customWidth="1"/>
    <col min="22" max="22" width="4.75390625" style="0" customWidth="1"/>
    <col min="23" max="23" width="6.875" style="0" customWidth="1"/>
  </cols>
  <sheetData>
    <row r="1" spans="1:25" ht="13.5">
      <c r="A1" s="1" t="s">
        <v>4</v>
      </c>
      <c r="B1" s="1"/>
      <c r="C1" s="1"/>
      <c r="D1" s="1"/>
      <c r="E1" s="1"/>
      <c r="F1" s="2"/>
      <c r="G1" s="1"/>
      <c r="H1" s="1"/>
      <c r="I1" s="1"/>
      <c r="J1" s="1"/>
      <c r="K1" s="1"/>
      <c r="L1" s="2"/>
      <c r="M1" s="1" t="s">
        <v>35</v>
      </c>
      <c r="N1" s="1"/>
      <c r="O1" s="1"/>
      <c r="P1" s="1"/>
      <c r="Q1" s="1"/>
      <c r="R1" s="2"/>
      <c r="S1" s="1"/>
      <c r="T1" s="1"/>
      <c r="U1" s="1"/>
      <c r="V1" s="2"/>
      <c r="W1" s="1"/>
      <c r="X1" s="1"/>
      <c r="Y1" s="1"/>
    </row>
    <row r="2" spans="1:25" ht="13.5">
      <c r="A2" s="1" t="s">
        <v>34</v>
      </c>
      <c r="B2" s="1"/>
      <c r="C2" s="1"/>
      <c r="D2" s="1"/>
      <c r="E2" s="1"/>
      <c r="F2" s="1"/>
      <c r="G2" s="1"/>
      <c r="H2" s="1"/>
      <c r="I2" s="1"/>
      <c r="J2" s="1"/>
      <c r="K2" s="1"/>
      <c r="L2" s="1"/>
      <c r="M2" s="1" t="s">
        <v>36</v>
      </c>
      <c r="N2" s="1"/>
      <c r="O2" s="1"/>
      <c r="P2" s="1"/>
      <c r="Q2" s="1"/>
      <c r="R2" s="1"/>
      <c r="S2" s="1"/>
      <c r="T2" s="1"/>
      <c r="U2" s="1"/>
      <c r="V2" s="1"/>
      <c r="W2" s="1"/>
      <c r="X2" s="1"/>
      <c r="Y2" s="1"/>
    </row>
    <row r="3" spans="1:25" ht="13.5">
      <c r="A3" s="1" t="s">
        <v>31</v>
      </c>
      <c r="B3" s="1"/>
      <c r="C3" s="1"/>
      <c r="D3" s="1"/>
      <c r="E3" s="1"/>
      <c r="F3" s="1"/>
      <c r="G3" s="1"/>
      <c r="H3" s="1"/>
      <c r="I3" s="1"/>
      <c r="J3" s="1"/>
      <c r="K3" s="1"/>
      <c r="L3" s="1"/>
      <c r="M3" s="1" t="s">
        <v>42</v>
      </c>
      <c r="N3" s="1"/>
      <c r="O3" s="1"/>
      <c r="P3" s="1"/>
      <c r="Q3" s="1"/>
      <c r="R3" s="1"/>
      <c r="S3" s="1"/>
      <c r="T3" s="1"/>
      <c r="U3" s="1"/>
      <c r="V3" s="1"/>
      <c r="W3" s="1"/>
      <c r="X3" s="1"/>
      <c r="Y3" s="1"/>
    </row>
    <row r="4" spans="1:25" ht="13.5">
      <c r="A4" s="1" t="s">
        <v>33</v>
      </c>
      <c r="B4" s="1"/>
      <c r="C4" s="1"/>
      <c r="D4" s="1"/>
      <c r="E4" s="1"/>
      <c r="F4" s="1"/>
      <c r="G4" s="1"/>
      <c r="H4" s="1"/>
      <c r="I4" s="1"/>
      <c r="J4" s="1"/>
      <c r="K4" s="1"/>
      <c r="L4" s="1"/>
      <c r="M4" s="1" t="s">
        <v>41</v>
      </c>
      <c r="N4" s="1"/>
      <c r="O4" s="1"/>
      <c r="P4" s="1"/>
      <c r="Q4" s="1"/>
      <c r="R4" s="1"/>
      <c r="S4" s="1"/>
      <c r="T4" s="1"/>
      <c r="U4" s="1"/>
      <c r="V4" s="1"/>
      <c r="W4" s="1"/>
      <c r="X4" s="1"/>
      <c r="Y4" s="1"/>
    </row>
    <row r="5" spans="1:25" ht="14.25" thickBot="1">
      <c r="A5" s="1"/>
      <c r="B5" s="1"/>
      <c r="C5" s="1"/>
      <c r="D5" s="1"/>
      <c r="E5" s="1"/>
      <c r="F5" s="1"/>
      <c r="G5" s="1"/>
      <c r="H5" s="1"/>
      <c r="I5" s="1"/>
      <c r="J5" s="1"/>
      <c r="K5" s="1"/>
      <c r="L5" s="1"/>
      <c r="M5" s="1" t="s">
        <v>46</v>
      </c>
      <c r="N5" s="1"/>
      <c r="O5" s="1"/>
      <c r="P5" s="1"/>
      <c r="Q5" s="1"/>
      <c r="R5" s="1"/>
      <c r="S5" s="1"/>
      <c r="T5" s="1"/>
      <c r="U5" s="1"/>
      <c r="V5" s="1"/>
      <c r="W5" s="1"/>
      <c r="X5" s="1"/>
      <c r="Y5" s="1"/>
    </row>
    <row r="6" spans="1:25" ht="18" thickBot="1">
      <c r="A6" s="1"/>
      <c r="B6" s="1"/>
      <c r="C6" s="1"/>
      <c r="D6" s="1"/>
      <c r="E6" s="1"/>
      <c r="F6" s="1"/>
      <c r="G6" s="1"/>
      <c r="H6" s="1"/>
      <c r="I6" s="1"/>
      <c r="J6" s="1" t="s">
        <v>25</v>
      </c>
      <c r="K6" s="10">
        <f ca="1">MOD(INT(1.3*SECOND(NOW())),50)</f>
        <v>2</v>
      </c>
      <c r="L6" s="15" t="s">
        <v>47</v>
      </c>
      <c r="M6" s="14" t="s">
        <v>32</v>
      </c>
      <c r="N6" s="1"/>
      <c r="O6" s="1"/>
      <c r="P6" s="1"/>
      <c r="Q6" s="1"/>
      <c r="R6" s="1"/>
      <c r="S6" s="1"/>
      <c r="T6" s="1"/>
      <c r="U6" s="1"/>
      <c r="V6" s="1"/>
      <c r="W6" s="1" t="s">
        <v>13</v>
      </c>
      <c r="X6" s="1"/>
      <c r="Y6" s="1"/>
    </row>
    <row r="7" spans="1:25" ht="13.5">
      <c r="A7" s="1"/>
      <c r="B7" s="1"/>
      <c r="C7" s="1" t="s">
        <v>3</v>
      </c>
      <c r="D7" s="1"/>
      <c r="E7" s="1"/>
      <c r="F7" s="1"/>
      <c r="G7" s="1"/>
      <c r="H7" s="1"/>
      <c r="I7" s="1"/>
      <c r="J7" s="1"/>
      <c r="K7" s="1"/>
      <c r="L7" s="1"/>
      <c r="M7" s="1" t="s">
        <v>48</v>
      </c>
      <c r="N7" s="1"/>
      <c r="O7" s="1"/>
      <c r="P7" s="1"/>
      <c r="Q7" s="1"/>
      <c r="R7" s="1"/>
      <c r="S7" s="1"/>
      <c r="T7" s="1"/>
      <c r="U7" s="1"/>
      <c r="V7" s="1"/>
      <c r="W7" s="1"/>
      <c r="X7" s="1"/>
      <c r="Y7" s="1"/>
    </row>
    <row r="8" spans="1:25" ht="13.5">
      <c r="A8" s="1"/>
      <c r="B8" s="3" t="s">
        <v>6</v>
      </c>
      <c r="C8" s="1"/>
      <c r="D8" s="1"/>
      <c r="E8" s="1"/>
      <c r="F8" s="1"/>
      <c r="G8" s="1"/>
      <c r="H8" s="1"/>
      <c r="I8" s="1"/>
      <c r="J8" s="1"/>
      <c r="K8" s="1"/>
      <c r="L8" s="1"/>
      <c r="M8" s="1"/>
      <c r="N8" s="1"/>
      <c r="O8" s="1"/>
      <c r="P8" s="1"/>
      <c r="Q8" s="1"/>
      <c r="R8" s="1"/>
      <c r="S8" s="1"/>
      <c r="T8" s="1"/>
      <c r="U8" s="1"/>
      <c r="V8" s="1"/>
      <c r="W8" s="1"/>
      <c r="X8" s="1"/>
      <c r="Y8" s="1"/>
    </row>
    <row r="9" spans="1:25" ht="13.5">
      <c r="A9" s="1"/>
      <c r="B9" s="3" t="s">
        <v>5</v>
      </c>
      <c r="C9" s="1"/>
      <c r="D9" s="1"/>
      <c r="E9" s="1"/>
      <c r="F9" s="1"/>
      <c r="G9" s="1"/>
      <c r="H9" s="1"/>
      <c r="I9" s="1"/>
      <c r="J9" s="1"/>
      <c r="K9" s="1"/>
      <c r="L9" s="1"/>
      <c r="M9" s="1"/>
      <c r="N9" s="1"/>
      <c r="O9" s="1"/>
      <c r="P9" s="1"/>
      <c r="Q9" s="1"/>
      <c r="R9" s="1"/>
      <c r="S9" s="1"/>
      <c r="T9" s="1"/>
      <c r="U9" s="1"/>
      <c r="V9" s="1"/>
      <c r="W9" s="1"/>
      <c r="X9" s="1"/>
      <c r="Y9" s="1"/>
    </row>
    <row r="10" spans="1:25" ht="13.5">
      <c r="A10" s="1"/>
      <c r="B10" s="4">
        <f>VLOOKUP(時刻,データ,4)</f>
        <v>12</v>
      </c>
      <c r="C10" s="1"/>
      <c r="D10" s="1"/>
      <c r="E10" s="3" t="s">
        <v>7</v>
      </c>
      <c r="F10" s="5"/>
      <c r="G10" s="3" t="s">
        <v>8</v>
      </c>
      <c r="H10" s="1"/>
      <c r="I10" s="1"/>
      <c r="J10" s="1"/>
      <c r="K10" s="3" t="s">
        <v>7</v>
      </c>
      <c r="L10" s="5"/>
      <c r="M10" s="3" t="s">
        <v>8</v>
      </c>
      <c r="N10" s="1"/>
      <c r="O10" s="1"/>
      <c r="P10" s="1"/>
      <c r="Q10" s="3" t="s">
        <v>7</v>
      </c>
      <c r="R10" s="5"/>
      <c r="S10" s="3" t="s">
        <v>8</v>
      </c>
      <c r="T10" s="1"/>
      <c r="U10" s="3" t="s">
        <v>14</v>
      </c>
      <c r="V10" s="5"/>
      <c r="W10" s="3" t="s">
        <v>12</v>
      </c>
      <c r="X10" s="1"/>
      <c r="Y10" s="1"/>
    </row>
    <row r="11" spans="1:25" ht="13.5">
      <c r="A11" s="1"/>
      <c r="B11" s="1"/>
      <c r="C11" s="1"/>
      <c r="D11" s="1"/>
      <c r="E11" s="11">
        <f>VLOOKUP(時刻,データ,B16+3)</f>
        <v>4</v>
      </c>
      <c r="F11" s="1"/>
      <c r="G11" s="11">
        <f>VLOOKUP(時刻,データ,B16+4)</f>
        <v>4</v>
      </c>
      <c r="H11" s="1"/>
      <c r="I11" s="1"/>
      <c r="J11" s="1"/>
      <c r="K11" s="11">
        <f>VLOOKUP(時刻,データ,H16+3)</f>
        <v>4</v>
      </c>
      <c r="L11" s="1"/>
      <c r="M11" s="11">
        <f>VLOOKUP(時刻,データ,H16+4)</f>
        <v>4</v>
      </c>
      <c r="N11" s="1"/>
      <c r="O11" s="1"/>
      <c r="P11" s="1"/>
      <c r="Q11" s="11">
        <f>VLOOKUP(時刻,データ,N16+3)</f>
        <v>4</v>
      </c>
      <c r="R11" s="1"/>
      <c r="S11" s="11">
        <f>VLOOKUP(時刻,データ,N16+4)</f>
        <v>4</v>
      </c>
      <c r="T11" s="1"/>
      <c r="U11" s="11">
        <f>VLOOKUP(時刻,データ,R16+3)</f>
        <v>4</v>
      </c>
      <c r="V11" s="1"/>
      <c r="W11" s="11">
        <f>VLOOKUP(時刻,データ,R9+6)</f>
        <v>0</v>
      </c>
      <c r="X11" s="1"/>
      <c r="Y11" s="1"/>
    </row>
    <row r="12" spans="1:25" ht="13.5">
      <c r="A12" s="1"/>
      <c r="B12" s="3" t="s">
        <v>6</v>
      </c>
      <c r="C12" s="1"/>
      <c r="D12" s="1"/>
      <c r="E12" s="4"/>
      <c r="F12" s="1"/>
      <c r="G12" s="4"/>
      <c r="H12" s="1"/>
      <c r="I12" s="1"/>
      <c r="J12" s="1"/>
      <c r="K12" s="4"/>
      <c r="L12" s="1"/>
      <c r="M12" s="4"/>
      <c r="N12" s="1"/>
      <c r="O12" s="1"/>
      <c r="P12" s="1"/>
      <c r="Q12" s="4"/>
      <c r="R12" s="1"/>
      <c r="S12" s="4"/>
      <c r="T12" s="1"/>
      <c r="U12" s="4"/>
      <c r="V12" s="1"/>
      <c r="W12" s="4"/>
      <c r="X12" s="1"/>
      <c r="Y12" s="1"/>
    </row>
    <row r="13" spans="1:25" ht="13.5">
      <c r="A13" s="1"/>
      <c r="B13" s="11">
        <f>VLOOKUP(時刻,データ,2)</f>
        <v>4</v>
      </c>
      <c r="C13" s="1"/>
      <c r="D13" s="1"/>
      <c r="E13" s="1"/>
      <c r="F13" s="1"/>
      <c r="G13" s="1"/>
      <c r="H13" s="1"/>
      <c r="I13" s="1"/>
      <c r="J13" s="1"/>
      <c r="K13" s="1"/>
      <c r="L13" s="1"/>
      <c r="M13" s="1"/>
      <c r="N13" s="1"/>
      <c r="O13" s="1"/>
      <c r="P13" s="1"/>
      <c r="Q13" s="1"/>
      <c r="R13" s="1"/>
      <c r="S13" s="1"/>
      <c r="T13" s="1"/>
      <c r="U13" s="1"/>
      <c r="V13" s="1"/>
      <c r="W13" s="1"/>
      <c r="X13" s="1"/>
      <c r="Y13" s="1"/>
    </row>
    <row r="14" spans="1:25" ht="13.5">
      <c r="A14" s="1"/>
      <c r="B14" s="4"/>
      <c r="C14" s="1"/>
      <c r="D14" s="1"/>
      <c r="E14" s="1"/>
      <c r="F14" s="1"/>
      <c r="G14" s="1"/>
      <c r="H14" s="1"/>
      <c r="I14" s="1"/>
      <c r="J14" s="1"/>
      <c r="K14" s="1"/>
      <c r="L14" s="1"/>
      <c r="M14" s="1"/>
      <c r="N14" s="1"/>
      <c r="O14" s="1"/>
      <c r="P14" s="1"/>
      <c r="Q14" s="1"/>
      <c r="R14" s="1"/>
      <c r="S14" s="1"/>
      <c r="T14" s="1"/>
      <c r="U14" s="1"/>
      <c r="V14" s="1"/>
      <c r="W14" s="1"/>
      <c r="X14" s="1"/>
      <c r="Y14" s="1"/>
    </row>
    <row r="15" spans="1:25" ht="13.5">
      <c r="A15" s="1"/>
      <c r="B15" s="1" t="s">
        <v>26</v>
      </c>
      <c r="C15" s="1" t="s">
        <v>0</v>
      </c>
      <c r="D15" s="1"/>
      <c r="E15" s="1"/>
      <c r="F15" s="1"/>
      <c r="G15" s="1"/>
      <c r="H15" s="1" t="s">
        <v>26</v>
      </c>
      <c r="I15" s="1" t="s">
        <v>10</v>
      </c>
      <c r="J15" s="1"/>
      <c r="K15" s="1"/>
      <c r="L15" s="1"/>
      <c r="M15" s="1"/>
      <c r="N15" s="1" t="s">
        <v>26</v>
      </c>
      <c r="O15" s="1" t="s">
        <v>9</v>
      </c>
      <c r="P15" s="1"/>
      <c r="Q15" s="1"/>
      <c r="R15" s="1"/>
      <c r="S15" s="1"/>
      <c r="T15" s="1" t="s">
        <v>26</v>
      </c>
      <c r="U15" s="1" t="s">
        <v>11</v>
      </c>
      <c r="V15" s="1"/>
      <c r="W15" s="1"/>
      <c r="X15" s="1"/>
      <c r="Y15" s="1"/>
    </row>
    <row r="16" spans="1:25" ht="13.5">
      <c r="A16" s="1"/>
      <c r="B16" s="1">
        <v>5</v>
      </c>
      <c r="C16" s="7" t="s">
        <v>1</v>
      </c>
      <c r="D16" s="1"/>
      <c r="E16" s="1"/>
      <c r="F16" s="1"/>
      <c r="G16" s="1"/>
      <c r="H16" s="1">
        <v>11</v>
      </c>
      <c r="I16" s="7" t="s">
        <v>1</v>
      </c>
      <c r="J16" s="1"/>
      <c r="K16" s="1"/>
      <c r="L16" s="1"/>
      <c r="M16" s="1"/>
      <c r="N16" s="1">
        <v>17</v>
      </c>
      <c r="O16" s="7" t="s">
        <v>1</v>
      </c>
      <c r="P16" s="1"/>
      <c r="Q16" s="1"/>
      <c r="R16" s="1"/>
      <c r="S16" s="1"/>
      <c r="T16" s="1">
        <v>23</v>
      </c>
      <c r="U16" s="7" t="s">
        <v>1</v>
      </c>
      <c r="V16" s="1"/>
      <c r="W16" s="1"/>
      <c r="X16" s="1"/>
      <c r="Y16" s="1"/>
    </row>
    <row r="17" spans="1:25" ht="13.5">
      <c r="A17" s="1"/>
      <c r="B17" s="1"/>
      <c r="C17" s="6"/>
      <c r="D17" s="1"/>
      <c r="E17" s="3" t="s">
        <v>2</v>
      </c>
      <c r="F17" s="5"/>
      <c r="G17" s="3" t="s">
        <v>2</v>
      </c>
      <c r="H17" s="1"/>
      <c r="I17" s="6"/>
      <c r="J17" s="1"/>
      <c r="K17" s="3" t="s">
        <v>2</v>
      </c>
      <c r="L17" s="5"/>
      <c r="M17" s="3" t="s">
        <v>2</v>
      </c>
      <c r="N17" s="1"/>
      <c r="O17" s="6"/>
      <c r="P17" s="1"/>
      <c r="Q17" s="3" t="s">
        <v>2</v>
      </c>
      <c r="R17" s="5"/>
      <c r="S17" s="3" t="s">
        <v>2</v>
      </c>
      <c r="T17" s="1"/>
      <c r="U17" s="6"/>
      <c r="V17" s="5"/>
      <c r="W17" s="3" t="s">
        <v>12</v>
      </c>
      <c r="X17" s="1"/>
      <c r="Y17" s="1"/>
    </row>
    <row r="18" spans="1:25" ht="13.5">
      <c r="A18" s="1"/>
      <c r="B18" s="1"/>
      <c r="C18" s="11">
        <f>VLOOKUP(時刻,データ,B16+2)</f>
        <v>4</v>
      </c>
      <c r="D18" s="1"/>
      <c r="E18" s="11">
        <f>VLOOKUP(時刻,データ,B16+5)</f>
        <v>4</v>
      </c>
      <c r="F18" s="1"/>
      <c r="G18" s="11">
        <f>VLOOKUP(時刻,データ,B16+6)</f>
        <v>4</v>
      </c>
      <c r="H18" s="1"/>
      <c r="I18" s="11">
        <f>VLOOKUP(時刻,データ,H16+2)</f>
        <v>4</v>
      </c>
      <c r="J18" s="1"/>
      <c r="K18" s="11">
        <f>VLOOKUP(時刻,データ,H16+5)</f>
        <v>4</v>
      </c>
      <c r="L18" s="1"/>
      <c r="M18" s="11">
        <f>VLOOKUP(時刻,データ,H16+6)</f>
        <v>4</v>
      </c>
      <c r="N18" s="1"/>
      <c r="O18" s="11">
        <f>VLOOKUP(時刻,データ,N16+2)</f>
        <v>4</v>
      </c>
      <c r="P18" s="1"/>
      <c r="Q18" s="11">
        <f>VLOOKUP(時刻,データ,N16+5)</f>
        <v>4</v>
      </c>
      <c r="R18" s="1"/>
      <c r="S18" s="11">
        <f>VLOOKUP(時刻,データ,N16+6)</f>
        <v>4</v>
      </c>
      <c r="T18" s="1"/>
      <c r="U18" s="11">
        <f>VLOOKUP(時刻,データ,T16+2)</f>
        <v>4</v>
      </c>
      <c r="V18" s="1"/>
      <c r="W18" s="11">
        <f>VLOOKUP(時刻,データ,T16+5)</f>
        <v>4</v>
      </c>
      <c r="X18" s="1"/>
      <c r="Y18" s="1"/>
    </row>
    <row r="19" spans="1:25" ht="13.5">
      <c r="A19" s="1"/>
      <c r="B19" s="1"/>
      <c r="C19" s="4"/>
      <c r="D19" s="1"/>
      <c r="E19" s="4"/>
      <c r="F19" s="1"/>
      <c r="G19" s="4"/>
      <c r="H19" s="1"/>
      <c r="I19" s="4"/>
      <c r="J19" s="1"/>
      <c r="K19" s="4"/>
      <c r="L19" s="1"/>
      <c r="M19" s="4"/>
      <c r="N19" s="1"/>
      <c r="O19" s="4"/>
      <c r="P19" s="1"/>
      <c r="Q19" s="4"/>
      <c r="R19" s="1"/>
      <c r="S19" s="4"/>
      <c r="T19" s="1"/>
      <c r="U19" s="4"/>
      <c r="V19" s="1"/>
      <c r="W19" s="4"/>
      <c r="X19" s="1"/>
      <c r="Y19" s="1"/>
    </row>
    <row r="20" spans="1:25" ht="13.5">
      <c r="A20" s="1"/>
      <c r="B20" s="1"/>
      <c r="C20" s="1" t="s">
        <v>17</v>
      </c>
      <c r="D20" s="1"/>
      <c r="E20" s="1"/>
      <c r="F20" s="1"/>
      <c r="G20" s="1"/>
      <c r="H20" s="1"/>
      <c r="I20" s="1" t="s">
        <v>17</v>
      </c>
      <c r="J20" s="1"/>
      <c r="K20" s="1"/>
      <c r="L20" s="1"/>
      <c r="M20" s="1"/>
      <c r="N20" s="1"/>
      <c r="O20" s="1" t="s">
        <v>17</v>
      </c>
      <c r="P20" s="1"/>
      <c r="Q20" s="1"/>
      <c r="R20" s="1"/>
      <c r="S20" s="1"/>
      <c r="T20" s="1"/>
      <c r="U20" s="1" t="s">
        <v>17</v>
      </c>
      <c r="V20" s="1"/>
      <c r="W20" s="1"/>
      <c r="X20" s="1"/>
      <c r="Y20" s="1"/>
    </row>
    <row r="21" spans="1:25" ht="13.5">
      <c r="A21" s="1"/>
      <c r="B21" s="1"/>
      <c r="C21" s="1">
        <f>VLOOKUP(時刻,データ,B16+1)</f>
        <v>0</v>
      </c>
      <c r="D21" s="1"/>
      <c r="E21" s="1"/>
      <c r="F21" s="1"/>
      <c r="G21" s="1"/>
      <c r="H21" s="1"/>
      <c r="I21" s="1">
        <f>VLOOKUP(時刻,データ,H16+1)</f>
        <v>0</v>
      </c>
      <c r="J21" s="1"/>
      <c r="K21" s="1"/>
      <c r="L21" s="1"/>
      <c r="M21" s="1"/>
      <c r="N21" s="1"/>
      <c r="O21" s="1">
        <f>VLOOKUP(時刻,データ,N16+1)</f>
        <v>0</v>
      </c>
      <c r="P21" s="1"/>
      <c r="Q21" s="1"/>
      <c r="R21" s="1"/>
      <c r="S21" s="1"/>
      <c r="T21" s="1"/>
      <c r="U21" s="1">
        <f>VLOOKUP(時刻,データ,T16+1)</f>
        <v>0</v>
      </c>
      <c r="V21" s="1"/>
      <c r="W21" s="1"/>
      <c r="X21" s="1"/>
      <c r="Y21" s="1"/>
    </row>
    <row r="22" spans="1:25" ht="13.5">
      <c r="A22" s="1"/>
      <c r="B22" s="1"/>
      <c r="C22" s="1"/>
      <c r="D22" s="1"/>
      <c r="E22" s="1"/>
      <c r="F22" s="1"/>
      <c r="G22" s="1"/>
      <c r="H22" s="1"/>
      <c r="I22" s="1"/>
      <c r="J22" s="1"/>
      <c r="K22" s="1"/>
      <c r="L22" s="1"/>
      <c r="M22" s="1"/>
      <c r="N22" s="1"/>
      <c r="O22" s="1"/>
      <c r="P22" s="1"/>
      <c r="Q22" s="1"/>
      <c r="R22" s="1"/>
      <c r="S22" s="1"/>
      <c r="T22" s="1"/>
      <c r="U22" s="1"/>
      <c r="V22" s="1"/>
      <c r="W22" s="1"/>
      <c r="X22" s="1"/>
      <c r="Y22" s="1"/>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26" sqref="H26"/>
    </sheetView>
  </sheetViews>
  <sheetFormatPr defaultColWidth="9.00390625" defaultRowHeight="13.5"/>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AD53"/>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F7" sqref="F7"/>
    </sheetView>
  </sheetViews>
  <sheetFormatPr defaultColWidth="9.00390625" defaultRowHeight="13.5"/>
  <cols>
    <col min="1" max="1" width="3.50390625" style="0" bestFit="1" customWidth="1"/>
    <col min="2" max="2" width="7.125" style="0" bestFit="1" customWidth="1"/>
    <col min="3" max="3" width="7.125" style="0" customWidth="1"/>
    <col min="4" max="4" width="7.125" style="0" bestFit="1" customWidth="1"/>
    <col min="5" max="5" width="5.25390625" style="0" bestFit="1" customWidth="1"/>
    <col min="6" max="6" width="7.125" style="0" bestFit="1" customWidth="1"/>
    <col min="7" max="8" width="5.25390625" style="0" bestFit="1" customWidth="1"/>
    <col min="9" max="9" width="6.25390625" style="0" customWidth="1"/>
    <col min="10" max="11" width="6.25390625" style="0" bestFit="1" customWidth="1"/>
    <col min="12" max="12" width="7.125" style="0" bestFit="1" customWidth="1"/>
    <col min="13" max="14" width="5.25390625" style="0" bestFit="1" customWidth="1"/>
    <col min="15" max="15" width="7.125" style="0" bestFit="1" customWidth="1"/>
    <col min="16" max="17" width="6.25390625" style="0" bestFit="1" customWidth="1"/>
    <col min="18" max="18" width="7.125" style="0" bestFit="1" customWidth="1"/>
    <col min="19" max="20" width="5.25390625" style="0" bestFit="1" customWidth="1"/>
    <col min="21" max="21" width="7.125" style="0" bestFit="1" customWidth="1"/>
    <col min="22" max="23" width="6.25390625" style="0" bestFit="1" customWidth="1"/>
    <col min="24" max="24" width="7.125" style="0" bestFit="1" customWidth="1"/>
    <col min="25" max="26" width="5.25390625" style="0" bestFit="1" customWidth="1"/>
    <col min="27" max="27" width="7.125" style="0" bestFit="1" customWidth="1"/>
    <col min="28" max="29" width="6.25390625" style="0" bestFit="1" customWidth="1"/>
    <col min="30" max="30" width="7.125" style="0" bestFit="1" customWidth="1"/>
  </cols>
  <sheetData>
    <row r="1" spans="1:29" ht="1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row>
    <row r="2" spans="2:30" ht="13.5">
      <c r="B2" t="s">
        <v>44</v>
      </c>
      <c r="C2" t="s">
        <v>43</v>
      </c>
      <c r="D2" s="9" t="s">
        <v>0</v>
      </c>
      <c r="I2" s="8" t="s">
        <v>18</v>
      </c>
      <c r="J2" t="s">
        <v>21</v>
      </c>
      <c r="L2" s="9" t="s">
        <v>10</v>
      </c>
      <c r="P2" t="s">
        <v>21</v>
      </c>
      <c r="R2" s="9" t="s">
        <v>9</v>
      </c>
      <c r="V2" t="s">
        <v>21</v>
      </c>
      <c r="X2" s="9" t="s">
        <v>11</v>
      </c>
      <c r="Z2" t="s">
        <v>23</v>
      </c>
      <c r="AB2" t="s">
        <v>23</v>
      </c>
      <c r="AD2" s="9" t="s">
        <v>19</v>
      </c>
    </row>
    <row r="3" spans="1:30" ht="13.5">
      <c r="A3" t="s">
        <v>15</v>
      </c>
      <c r="B3" t="s">
        <v>6</v>
      </c>
      <c r="C3" t="s">
        <v>45</v>
      </c>
      <c r="D3" s="9" t="s">
        <v>5</v>
      </c>
      <c r="E3" t="s">
        <v>16</v>
      </c>
      <c r="F3" t="s">
        <v>17</v>
      </c>
      <c r="G3" t="s">
        <v>1</v>
      </c>
      <c r="H3" t="s">
        <v>7</v>
      </c>
      <c r="I3" t="s">
        <v>8</v>
      </c>
      <c r="J3" t="s">
        <v>20</v>
      </c>
      <c r="K3" t="s">
        <v>22</v>
      </c>
      <c r="L3" s="9" t="s">
        <v>17</v>
      </c>
      <c r="M3" t="s">
        <v>1</v>
      </c>
      <c r="N3" t="s">
        <v>7</v>
      </c>
      <c r="O3" t="s">
        <v>8</v>
      </c>
      <c r="P3" t="s">
        <v>20</v>
      </c>
      <c r="Q3" t="s">
        <v>22</v>
      </c>
      <c r="R3" s="9" t="s">
        <v>17</v>
      </c>
      <c r="S3" t="s">
        <v>1</v>
      </c>
      <c r="T3" t="s">
        <v>7</v>
      </c>
      <c r="U3" t="s">
        <v>8</v>
      </c>
      <c r="V3" t="s">
        <v>20</v>
      </c>
      <c r="W3" t="s">
        <v>22</v>
      </c>
      <c r="X3" s="9" t="s">
        <v>17</v>
      </c>
      <c r="Y3" t="s">
        <v>1</v>
      </c>
      <c r="Z3" t="s">
        <v>24</v>
      </c>
      <c r="AA3" t="s">
        <v>38</v>
      </c>
      <c r="AB3" t="s">
        <v>20</v>
      </c>
      <c r="AC3" t="s">
        <v>22</v>
      </c>
      <c r="AD3" s="9" t="s">
        <v>5</v>
      </c>
    </row>
    <row r="4" spans="1:30" ht="13.5">
      <c r="A4">
        <v>0</v>
      </c>
      <c r="B4">
        <v>4</v>
      </c>
      <c r="C4">
        <f>B4</f>
        <v>4</v>
      </c>
      <c r="D4" s="9">
        <f>E4</f>
        <v>4</v>
      </c>
      <c r="E4">
        <f aca="true" t="shared" si="0" ref="E4:E35">MIN(G4,C4)</f>
        <v>4</v>
      </c>
      <c r="F4" s="9">
        <v>0</v>
      </c>
      <c r="G4">
        <v>4</v>
      </c>
      <c r="H4">
        <v>4</v>
      </c>
      <c r="I4">
        <v>4</v>
      </c>
      <c r="J4">
        <v>4</v>
      </c>
      <c r="K4">
        <f>MIN(M4,I4)</f>
        <v>4</v>
      </c>
      <c r="L4" s="9">
        <f>I4-K4</f>
        <v>0</v>
      </c>
      <c r="M4">
        <v>4</v>
      </c>
      <c r="N4">
        <v>4</v>
      </c>
      <c r="O4">
        <v>4</v>
      </c>
      <c r="P4">
        <v>4</v>
      </c>
      <c r="Q4">
        <v>4</v>
      </c>
      <c r="R4" s="9">
        <f aca="true" t="shared" si="1" ref="R4:R53">O4-Q4</f>
        <v>0</v>
      </c>
      <c r="S4">
        <v>4</v>
      </c>
      <c r="T4">
        <v>4</v>
      </c>
      <c r="U4">
        <v>4</v>
      </c>
      <c r="V4">
        <v>4</v>
      </c>
      <c r="W4">
        <v>4</v>
      </c>
      <c r="X4" s="9">
        <f>MAX(0,U4-Y4)</f>
        <v>0</v>
      </c>
      <c r="Y4">
        <v>4</v>
      </c>
      <c r="Z4">
        <v>4</v>
      </c>
      <c r="AA4">
        <v>4</v>
      </c>
      <c r="AB4">
        <v>4</v>
      </c>
      <c r="AC4">
        <v>4</v>
      </c>
      <c r="AD4" s="9">
        <f aca="true" t="shared" si="2" ref="AD4:AD19">D4</f>
        <v>4</v>
      </c>
    </row>
    <row r="5" spans="1:30" ht="13.5">
      <c r="A5">
        <f aca="true" t="shared" si="3" ref="A5:A19">A4+1</f>
        <v>1</v>
      </c>
      <c r="B5">
        <v>4</v>
      </c>
      <c r="C5">
        <f>C4+B5-E4</f>
        <v>4</v>
      </c>
      <c r="D5" s="9">
        <f aca="true" t="shared" si="4" ref="D5:D19">E5+D4</f>
        <v>8</v>
      </c>
      <c r="E5">
        <f t="shared" si="0"/>
        <v>4</v>
      </c>
      <c r="F5" s="9">
        <f aca="true" t="shared" si="5" ref="F5:F36">C5-E5</f>
        <v>0</v>
      </c>
      <c r="G5">
        <f>G4+J4-E4</f>
        <v>4</v>
      </c>
      <c r="H5">
        <f>'発注意思決定'!D4</f>
        <v>4</v>
      </c>
      <c r="I5">
        <f>I4+H4-K4</f>
        <v>4</v>
      </c>
      <c r="J5">
        <f>K4</f>
        <v>4</v>
      </c>
      <c r="K5">
        <f>MIN(M5,I5)</f>
        <v>4</v>
      </c>
      <c r="L5" s="9">
        <f>I5-K5</f>
        <v>0</v>
      </c>
      <c r="M5">
        <f aca="true" t="shared" si="6" ref="M5:M10">M4+P4-K4</f>
        <v>4</v>
      </c>
      <c r="N5">
        <f>'発注意思決定'!G4</f>
        <v>4</v>
      </c>
      <c r="O5">
        <f aca="true" t="shared" si="7" ref="O5:O53">O4+N4-Q4</f>
        <v>4</v>
      </c>
      <c r="P5">
        <f>Q4</f>
        <v>4</v>
      </c>
      <c r="Q5">
        <f>MIN(S5,O5)</f>
        <v>4</v>
      </c>
      <c r="R5" s="9">
        <f t="shared" si="1"/>
        <v>0</v>
      </c>
      <c r="S5">
        <f aca="true" t="shared" si="8" ref="S5:S53">S4+V4-Q4</f>
        <v>4</v>
      </c>
      <c r="T5">
        <f>'発注意思決定'!J4</f>
        <v>4</v>
      </c>
      <c r="U5">
        <f aca="true" t="shared" si="9" ref="U5:U53">U4+T4-W4</f>
        <v>4</v>
      </c>
      <c r="V5">
        <f>W4</f>
        <v>4</v>
      </c>
      <c r="W5">
        <f>MIN(Y5,U5)</f>
        <v>4</v>
      </c>
      <c r="X5" s="9">
        <f aca="true" t="shared" si="10" ref="X5:X53">U5-W5</f>
        <v>0</v>
      </c>
      <c r="Y5">
        <f>Y4+AB4-W4</f>
        <v>4</v>
      </c>
      <c r="Z5">
        <f>'発注意思決定'!M4</f>
        <v>4</v>
      </c>
      <c r="AA5">
        <f aca="true" t="shared" si="11" ref="AA5:AA53">AA4+Z4-AC4</f>
        <v>4</v>
      </c>
      <c r="AB5">
        <f>AC4</f>
        <v>4</v>
      </c>
      <c r="AC5">
        <f>MIN(AE5,AA5)</f>
        <v>4</v>
      </c>
      <c r="AD5" s="9">
        <f t="shared" si="2"/>
        <v>8</v>
      </c>
    </row>
    <row r="6" spans="1:30" ht="13.5">
      <c r="A6">
        <f t="shared" si="3"/>
        <v>2</v>
      </c>
      <c r="B6">
        <v>4</v>
      </c>
      <c r="C6">
        <f aca="true" t="shared" si="12" ref="C6:C53">C5+B6-E5</f>
        <v>4</v>
      </c>
      <c r="D6" s="9">
        <f t="shared" si="4"/>
        <v>12</v>
      </c>
      <c r="E6">
        <f t="shared" si="0"/>
        <v>4</v>
      </c>
      <c r="F6" s="9">
        <f t="shared" si="5"/>
        <v>0</v>
      </c>
      <c r="G6">
        <f aca="true" t="shared" si="13" ref="G6:G53">G5+J5-E5</f>
        <v>4</v>
      </c>
      <c r="H6">
        <f>'発注意思決定'!D5</f>
        <v>4</v>
      </c>
      <c r="I6">
        <f aca="true" t="shared" si="14" ref="I6:I53">I5+H5-K5</f>
        <v>4</v>
      </c>
      <c r="J6">
        <f>K5</f>
        <v>4</v>
      </c>
      <c r="K6">
        <f aca="true" t="shared" si="15" ref="K6:K53">MIN(M6,I6)</f>
        <v>4</v>
      </c>
      <c r="L6" s="9">
        <f aca="true" t="shared" si="16" ref="L6:L53">I6-K6</f>
        <v>0</v>
      </c>
      <c r="M6">
        <f t="shared" si="6"/>
        <v>4</v>
      </c>
      <c r="N6">
        <f>'発注意思決定'!G5</f>
        <v>4</v>
      </c>
      <c r="O6">
        <f t="shared" si="7"/>
        <v>4</v>
      </c>
      <c r="P6">
        <f aca="true" t="shared" si="17" ref="P6:P19">Q5</f>
        <v>4</v>
      </c>
      <c r="Q6">
        <f aca="true" t="shared" si="18" ref="Q6:Q53">MIN(S6,O6)</f>
        <v>4</v>
      </c>
      <c r="R6" s="9">
        <f t="shared" si="1"/>
        <v>0</v>
      </c>
      <c r="S6">
        <f t="shared" si="8"/>
        <v>4</v>
      </c>
      <c r="T6">
        <f>'発注意思決定'!J5</f>
        <v>4</v>
      </c>
      <c r="U6">
        <f t="shared" si="9"/>
        <v>4</v>
      </c>
      <c r="V6">
        <f aca="true" t="shared" si="19" ref="V6:V19">W5</f>
        <v>4</v>
      </c>
      <c r="W6">
        <f aca="true" t="shared" si="20" ref="W6:W53">MIN(Y6,U6)</f>
        <v>4</v>
      </c>
      <c r="X6" s="9">
        <f t="shared" si="10"/>
        <v>0</v>
      </c>
      <c r="Y6">
        <f aca="true" t="shared" si="21" ref="Y6:Y53">Y5+AB5-W5</f>
        <v>4</v>
      </c>
      <c r="Z6">
        <f>'発注意思決定'!M5</f>
        <v>4</v>
      </c>
      <c r="AA6">
        <f t="shared" si="11"/>
        <v>4</v>
      </c>
      <c r="AB6">
        <f aca="true" t="shared" si="22" ref="AB6:AB19">AC5</f>
        <v>4</v>
      </c>
      <c r="AC6">
        <f aca="true" t="shared" si="23" ref="AC6:AC53">MIN(AE6,AA6)</f>
        <v>4</v>
      </c>
      <c r="AD6" s="9">
        <f t="shared" si="2"/>
        <v>12</v>
      </c>
    </row>
    <row r="7" spans="1:30" ht="13.5">
      <c r="A7">
        <f t="shared" si="3"/>
        <v>3</v>
      </c>
      <c r="B7">
        <v>4</v>
      </c>
      <c r="C7">
        <f t="shared" si="12"/>
        <v>4</v>
      </c>
      <c r="D7" s="9">
        <f t="shared" si="4"/>
        <v>16</v>
      </c>
      <c r="E7">
        <f t="shared" si="0"/>
        <v>4</v>
      </c>
      <c r="F7" s="9">
        <f t="shared" si="5"/>
        <v>0</v>
      </c>
      <c r="G7">
        <f t="shared" si="13"/>
        <v>4</v>
      </c>
      <c r="H7">
        <f>'発注意思決定'!D6</f>
        <v>4</v>
      </c>
      <c r="I7">
        <f t="shared" si="14"/>
        <v>4</v>
      </c>
      <c r="J7">
        <f aca="true" t="shared" si="24" ref="J7:J19">K6</f>
        <v>4</v>
      </c>
      <c r="K7">
        <f t="shared" si="15"/>
        <v>4</v>
      </c>
      <c r="L7" s="9">
        <f t="shared" si="16"/>
        <v>0</v>
      </c>
      <c r="M7">
        <f t="shared" si="6"/>
        <v>4</v>
      </c>
      <c r="N7">
        <f>'発注意思決定'!G6</f>
        <v>4</v>
      </c>
      <c r="O7">
        <f t="shared" si="7"/>
        <v>4</v>
      </c>
      <c r="P7">
        <f t="shared" si="17"/>
        <v>4</v>
      </c>
      <c r="Q7">
        <f t="shared" si="18"/>
        <v>4</v>
      </c>
      <c r="R7" s="9">
        <f t="shared" si="1"/>
        <v>0</v>
      </c>
      <c r="S7">
        <f t="shared" si="8"/>
        <v>4</v>
      </c>
      <c r="T7">
        <f>'発注意思決定'!J6</f>
        <v>4</v>
      </c>
      <c r="U7">
        <f t="shared" si="9"/>
        <v>4</v>
      </c>
      <c r="V7">
        <f t="shared" si="19"/>
        <v>4</v>
      </c>
      <c r="W7">
        <f t="shared" si="20"/>
        <v>4</v>
      </c>
      <c r="X7" s="9">
        <f t="shared" si="10"/>
        <v>0</v>
      </c>
      <c r="Y7">
        <f t="shared" si="21"/>
        <v>4</v>
      </c>
      <c r="Z7">
        <f>'発注意思決定'!M6</f>
        <v>4</v>
      </c>
      <c r="AA7">
        <f t="shared" si="11"/>
        <v>4</v>
      </c>
      <c r="AB7">
        <f t="shared" si="22"/>
        <v>4</v>
      </c>
      <c r="AC7">
        <f t="shared" si="23"/>
        <v>4</v>
      </c>
      <c r="AD7" s="9">
        <f t="shared" si="2"/>
        <v>16</v>
      </c>
    </row>
    <row r="8" spans="1:30" ht="13.5">
      <c r="A8">
        <f t="shared" si="3"/>
        <v>4</v>
      </c>
      <c r="B8">
        <v>4</v>
      </c>
      <c r="C8">
        <f t="shared" si="12"/>
        <v>4</v>
      </c>
      <c r="D8" s="9">
        <f t="shared" si="4"/>
        <v>20</v>
      </c>
      <c r="E8">
        <f t="shared" si="0"/>
        <v>4</v>
      </c>
      <c r="F8" s="9">
        <f t="shared" si="5"/>
        <v>0</v>
      </c>
      <c r="G8">
        <f t="shared" si="13"/>
        <v>4</v>
      </c>
      <c r="H8">
        <f>'発注意思決定'!D7</f>
        <v>4</v>
      </c>
      <c r="I8">
        <f t="shared" si="14"/>
        <v>4</v>
      </c>
      <c r="J8">
        <f t="shared" si="24"/>
        <v>4</v>
      </c>
      <c r="K8">
        <f t="shared" si="15"/>
        <v>4</v>
      </c>
      <c r="L8" s="9">
        <f t="shared" si="16"/>
        <v>0</v>
      </c>
      <c r="M8">
        <f t="shared" si="6"/>
        <v>4</v>
      </c>
      <c r="N8">
        <f>'発注意思決定'!G7</f>
        <v>4</v>
      </c>
      <c r="O8">
        <f t="shared" si="7"/>
        <v>4</v>
      </c>
      <c r="P8">
        <f t="shared" si="17"/>
        <v>4</v>
      </c>
      <c r="Q8">
        <f t="shared" si="18"/>
        <v>4</v>
      </c>
      <c r="R8" s="9">
        <f t="shared" si="1"/>
        <v>0</v>
      </c>
      <c r="S8">
        <f t="shared" si="8"/>
        <v>4</v>
      </c>
      <c r="T8">
        <f>'発注意思決定'!J7</f>
        <v>4</v>
      </c>
      <c r="U8">
        <f t="shared" si="9"/>
        <v>4</v>
      </c>
      <c r="V8">
        <f t="shared" si="19"/>
        <v>4</v>
      </c>
      <c r="W8">
        <f t="shared" si="20"/>
        <v>4</v>
      </c>
      <c r="X8" s="9">
        <f t="shared" si="10"/>
        <v>0</v>
      </c>
      <c r="Y8">
        <f t="shared" si="21"/>
        <v>4</v>
      </c>
      <c r="Z8">
        <f>'発注意思決定'!M7</f>
        <v>4</v>
      </c>
      <c r="AA8">
        <f t="shared" si="11"/>
        <v>4</v>
      </c>
      <c r="AB8">
        <f t="shared" si="22"/>
        <v>4</v>
      </c>
      <c r="AC8">
        <f t="shared" si="23"/>
        <v>4</v>
      </c>
      <c r="AD8" s="9">
        <f t="shared" si="2"/>
        <v>20</v>
      </c>
    </row>
    <row r="9" spans="1:30" ht="13.5">
      <c r="A9">
        <f t="shared" si="3"/>
        <v>5</v>
      </c>
      <c r="B9" s="13">
        <v>8</v>
      </c>
      <c r="C9">
        <f t="shared" si="12"/>
        <v>8</v>
      </c>
      <c r="D9" s="9">
        <f t="shared" si="4"/>
        <v>24</v>
      </c>
      <c r="E9">
        <f t="shared" si="0"/>
        <v>4</v>
      </c>
      <c r="F9" s="9">
        <f t="shared" si="5"/>
        <v>4</v>
      </c>
      <c r="G9">
        <f t="shared" si="13"/>
        <v>4</v>
      </c>
      <c r="H9">
        <f>'発注意思決定'!D8</f>
        <v>4</v>
      </c>
      <c r="I9">
        <f t="shared" si="14"/>
        <v>4</v>
      </c>
      <c r="J9">
        <f t="shared" si="24"/>
        <v>4</v>
      </c>
      <c r="K9">
        <f t="shared" si="15"/>
        <v>4</v>
      </c>
      <c r="L9" s="9">
        <f t="shared" si="16"/>
        <v>0</v>
      </c>
      <c r="M9">
        <f t="shared" si="6"/>
        <v>4</v>
      </c>
      <c r="N9">
        <f>'発注意思決定'!G8</f>
        <v>4</v>
      </c>
      <c r="O9">
        <f t="shared" si="7"/>
        <v>4</v>
      </c>
      <c r="P9">
        <f t="shared" si="17"/>
        <v>4</v>
      </c>
      <c r="Q9">
        <f t="shared" si="18"/>
        <v>4</v>
      </c>
      <c r="R9" s="9">
        <f t="shared" si="1"/>
        <v>0</v>
      </c>
      <c r="S9">
        <f t="shared" si="8"/>
        <v>4</v>
      </c>
      <c r="T9">
        <f>'発注意思決定'!J8</f>
        <v>4</v>
      </c>
      <c r="U9">
        <f t="shared" si="9"/>
        <v>4</v>
      </c>
      <c r="V9">
        <f t="shared" si="19"/>
        <v>4</v>
      </c>
      <c r="W9">
        <f t="shared" si="20"/>
        <v>4</v>
      </c>
      <c r="X9" s="9">
        <f t="shared" si="10"/>
        <v>0</v>
      </c>
      <c r="Y9">
        <f t="shared" si="21"/>
        <v>4</v>
      </c>
      <c r="Z9">
        <f>'発注意思決定'!M8</f>
        <v>4</v>
      </c>
      <c r="AA9">
        <f t="shared" si="11"/>
        <v>4</v>
      </c>
      <c r="AB9">
        <f t="shared" si="22"/>
        <v>4</v>
      </c>
      <c r="AC9">
        <f t="shared" si="23"/>
        <v>4</v>
      </c>
      <c r="AD9" s="9">
        <f t="shared" si="2"/>
        <v>24</v>
      </c>
    </row>
    <row r="10" spans="1:30" ht="13.5">
      <c r="A10">
        <f t="shared" si="3"/>
        <v>6</v>
      </c>
      <c r="B10">
        <v>4</v>
      </c>
      <c r="C10">
        <f t="shared" si="12"/>
        <v>8</v>
      </c>
      <c r="D10" s="9">
        <f t="shared" si="4"/>
        <v>28</v>
      </c>
      <c r="E10">
        <f t="shared" si="0"/>
        <v>4</v>
      </c>
      <c r="F10" s="9">
        <f t="shared" si="5"/>
        <v>4</v>
      </c>
      <c r="G10">
        <f t="shared" si="13"/>
        <v>4</v>
      </c>
      <c r="H10">
        <f>'発注意思決定'!D9</f>
        <v>4</v>
      </c>
      <c r="I10">
        <f t="shared" si="14"/>
        <v>4</v>
      </c>
      <c r="J10">
        <f t="shared" si="24"/>
        <v>4</v>
      </c>
      <c r="K10">
        <f t="shared" si="15"/>
        <v>4</v>
      </c>
      <c r="L10" s="9">
        <f t="shared" si="16"/>
        <v>0</v>
      </c>
      <c r="M10">
        <f t="shared" si="6"/>
        <v>4</v>
      </c>
      <c r="N10">
        <f>'発注意思決定'!G9</f>
        <v>4</v>
      </c>
      <c r="O10">
        <f t="shared" si="7"/>
        <v>4</v>
      </c>
      <c r="P10">
        <f t="shared" si="17"/>
        <v>4</v>
      </c>
      <c r="Q10">
        <f t="shared" si="18"/>
        <v>4</v>
      </c>
      <c r="R10" s="9">
        <f t="shared" si="1"/>
        <v>0</v>
      </c>
      <c r="S10">
        <f t="shared" si="8"/>
        <v>4</v>
      </c>
      <c r="T10">
        <f>'発注意思決定'!J9</f>
        <v>4</v>
      </c>
      <c r="U10">
        <f t="shared" si="9"/>
        <v>4</v>
      </c>
      <c r="V10">
        <f t="shared" si="19"/>
        <v>4</v>
      </c>
      <c r="W10">
        <f t="shared" si="20"/>
        <v>4</v>
      </c>
      <c r="X10" s="9">
        <f t="shared" si="10"/>
        <v>0</v>
      </c>
      <c r="Y10">
        <f t="shared" si="21"/>
        <v>4</v>
      </c>
      <c r="Z10">
        <f>'発注意思決定'!M9</f>
        <v>4</v>
      </c>
      <c r="AA10">
        <f t="shared" si="11"/>
        <v>4</v>
      </c>
      <c r="AB10">
        <f t="shared" si="22"/>
        <v>4</v>
      </c>
      <c r="AC10">
        <f t="shared" si="23"/>
        <v>4</v>
      </c>
      <c r="AD10" s="9">
        <f t="shared" si="2"/>
        <v>28</v>
      </c>
    </row>
    <row r="11" spans="1:30" ht="13.5">
      <c r="A11">
        <f t="shared" si="3"/>
        <v>7</v>
      </c>
      <c r="B11">
        <v>4</v>
      </c>
      <c r="C11">
        <f t="shared" si="12"/>
        <v>8</v>
      </c>
      <c r="D11" s="9">
        <f t="shared" si="4"/>
        <v>32</v>
      </c>
      <c r="E11">
        <f t="shared" si="0"/>
        <v>4</v>
      </c>
      <c r="F11" s="9">
        <f t="shared" si="5"/>
        <v>4</v>
      </c>
      <c r="G11">
        <f t="shared" si="13"/>
        <v>4</v>
      </c>
      <c r="H11">
        <f>'発注意思決定'!D10</f>
        <v>4</v>
      </c>
      <c r="I11">
        <f t="shared" si="14"/>
        <v>4</v>
      </c>
      <c r="J11">
        <f t="shared" si="24"/>
        <v>4</v>
      </c>
      <c r="K11">
        <f t="shared" si="15"/>
        <v>4</v>
      </c>
      <c r="L11" s="9">
        <f t="shared" si="16"/>
        <v>0</v>
      </c>
      <c r="M11">
        <f aca="true" t="shared" si="25" ref="M11:M53">M10+P10-K10</f>
        <v>4</v>
      </c>
      <c r="N11">
        <f>'発注意思決定'!G10</f>
        <v>4</v>
      </c>
      <c r="O11">
        <f t="shared" si="7"/>
        <v>4</v>
      </c>
      <c r="P11">
        <f t="shared" si="17"/>
        <v>4</v>
      </c>
      <c r="Q11">
        <f t="shared" si="18"/>
        <v>4</v>
      </c>
      <c r="R11" s="9">
        <f t="shared" si="1"/>
        <v>0</v>
      </c>
      <c r="S11">
        <f t="shared" si="8"/>
        <v>4</v>
      </c>
      <c r="T11">
        <f>'発注意思決定'!J10</f>
        <v>4</v>
      </c>
      <c r="U11">
        <f t="shared" si="9"/>
        <v>4</v>
      </c>
      <c r="V11">
        <f t="shared" si="19"/>
        <v>4</v>
      </c>
      <c r="W11">
        <f t="shared" si="20"/>
        <v>4</v>
      </c>
      <c r="X11" s="9">
        <f t="shared" si="10"/>
        <v>0</v>
      </c>
      <c r="Y11">
        <f t="shared" si="21"/>
        <v>4</v>
      </c>
      <c r="Z11">
        <f>'発注意思決定'!M10</f>
        <v>4</v>
      </c>
      <c r="AA11">
        <f t="shared" si="11"/>
        <v>4</v>
      </c>
      <c r="AB11">
        <f t="shared" si="22"/>
        <v>4</v>
      </c>
      <c r="AC11">
        <f t="shared" si="23"/>
        <v>4</v>
      </c>
      <c r="AD11" s="9">
        <f t="shared" si="2"/>
        <v>32</v>
      </c>
    </row>
    <row r="12" spans="1:30" ht="13.5">
      <c r="A12">
        <f t="shared" si="3"/>
        <v>8</v>
      </c>
      <c r="B12">
        <v>4</v>
      </c>
      <c r="C12">
        <f t="shared" si="12"/>
        <v>8</v>
      </c>
      <c r="D12" s="9">
        <f t="shared" si="4"/>
        <v>36</v>
      </c>
      <c r="E12">
        <f t="shared" si="0"/>
        <v>4</v>
      </c>
      <c r="F12" s="9">
        <f t="shared" si="5"/>
        <v>4</v>
      </c>
      <c r="G12">
        <f t="shared" si="13"/>
        <v>4</v>
      </c>
      <c r="H12">
        <f>'発注意思決定'!D11</f>
        <v>4</v>
      </c>
      <c r="I12">
        <f t="shared" si="14"/>
        <v>4</v>
      </c>
      <c r="J12">
        <f t="shared" si="24"/>
        <v>4</v>
      </c>
      <c r="K12">
        <f t="shared" si="15"/>
        <v>4</v>
      </c>
      <c r="L12" s="9">
        <f t="shared" si="16"/>
        <v>0</v>
      </c>
      <c r="M12">
        <f t="shared" si="25"/>
        <v>4</v>
      </c>
      <c r="N12">
        <f>'発注意思決定'!G11</f>
        <v>4</v>
      </c>
      <c r="O12">
        <f t="shared" si="7"/>
        <v>4</v>
      </c>
      <c r="P12">
        <f t="shared" si="17"/>
        <v>4</v>
      </c>
      <c r="Q12">
        <f t="shared" si="18"/>
        <v>4</v>
      </c>
      <c r="R12" s="9">
        <f t="shared" si="1"/>
        <v>0</v>
      </c>
      <c r="S12">
        <f t="shared" si="8"/>
        <v>4</v>
      </c>
      <c r="T12">
        <f>'発注意思決定'!J11</f>
        <v>4</v>
      </c>
      <c r="U12">
        <f t="shared" si="9"/>
        <v>4</v>
      </c>
      <c r="V12">
        <f t="shared" si="19"/>
        <v>4</v>
      </c>
      <c r="W12">
        <f t="shared" si="20"/>
        <v>4</v>
      </c>
      <c r="X12" s="9">
        <f t="shared" si="10"/>
        <v>0</v>
      </c>
      <c r="Y12">
        <f t="shared" si="21"/>
        <v>4</v>
      </c>
      <c r="Z12">
        <f>'発注意思決定'!M11</f>
        <v>4</v>
      </c>
      <c r="AA12">
        <f t="shared" si="11"/>
        <v>4</v>
      </c>
      <c r="AB12">
        <f t="shared" si="22"/>
        <v>4</v>
      </c>
      <c r="AC12">
        <f t="shared" si="23"/>
        <v>4</v>
      </c>
      <c r="AD12" s="9">
        <f t="shared" si="2"/>
        <v>36</v>
      </c>
    </row>
    <row r="13" spans="1:30" ht="13.5">
      <c r="A13">
        <f t="shared" si="3"/>
        <v>9</v>
      </c>
      <c r="B13">
        <v>4</v>
      </c>
      <c r="C13">
        <f t="shared" si="12"/>
        <v>8</v>
      </c>
      <c r="D13" s="9">
        <f t="shared" si="4"/>
        <v>40</v>
      </c>
      <c r="E13">
        <f t="shared" si="0"/>
        <v>4</v>
      </c>
      <c r="F13" s="9">
        <f t="shared" si="5"/>
        <v>4</v>
      </c>
      <c r="G13">
        <f t="shared" si="13"/>
        <v>4</v>
      </c>
      <c r="H13">
        <f>'発注意思決定'!D12</f>
        <v>4</v>
      </c>
      <c r="I13">
        <f t="shared" si="14"/>
        <v>4</v>
      </c>
      <c r="J13">
        <f t="shared" si="24"/>
        <v>4</v>
      </c>
      <c r="K13">
        <f t="shared" si="15"/>
        <v>4</v>
      </c>
      <c r="L13" s="9">
        <f t="shared" si="16"/>
        <v>0</v>
      </c>
      <c r="M13">
        <f t="shared" si="25"/>
        <v>4</v>
      </c>
      <c r="N13">
        <f>'発注意思決定'!G12</f>
        <v>4</v>
      </c>
      <c r="O13">
        <f t="shared" si="7"/>
        <v>4</v>
      </c>
      <c r="P13">
        <f t="shared" si="17"/>
        <v>4</v>
      </c>
      <c r="Q13">
        <f t="shared" si="18"/>
        <v>4</v>
      </c>
      <c r="R13" s="9">
        <f t="shared" si="1"/>
        <v>0</v>
      </c>
      <c r="S13">
        <f t="shared" si="8"/>
        <v>4</v>
      </c>
      <c r="T13">
        <f>'発注意思決定'!J12</f>
        <v>4</v>
      </c>
      <c r="U13">
        <f t="shared" si="9"/>
        <v>4</v>
      </c>
      <c r="V13">
        <f t="shared" si="19"/>
        <v>4</v>
      </c>
      <c r="W13">
        <f t="shared" si="20"/>
        <v>4</v>
      </c>
      <c r="X13" s="9">
        <f t="shared" si="10"/>
        <v>0</v>
      </c>
      <c r="Y13">
        <f t="shared" si="21"/>
        <v>4</v>
      </c>
      <c r="Z13">
        <f>'発注意思決定'!M12</f>
        <v>4</v>
      </c>
      <c r="AA13">
        <f t="shared" si="11"/>
        <v>4</v>
      </c>
      <c r="AB13">
        <f t="shared" si="22"/>
        <v>4</v>
      </c>
      <c r="AC13">
        <f t="shared" si="23"/>
        <v>4</v>
      </c>
      <c r="AD13" s="9">
        <f t="shared" si="2"/>
        <v>40</v>
      </c>
    </row>
    <row r="14" spans="1:30" ht="13.5">
      <c r="A14">
        <f t="shared" si="3"/>
        <v>10</v>
      </c>
      <c r="B14">
        <v>4</v>
      </c>
      <c r="C14">
        <f t="shared" si="12"/>
        <v>8</v>
      </c>
      <c r="D14" s="9">
        <f t="shared" si="4"/>
        <v>44</v>
      </c>
      <c r="E14">
        <f t="shared" si="0"/>
        <v>4</v>
      </c>
      <c r="F14" s="9">
        <f t="shared" si="5"/>
        <v>4</v>
      </c>
      <c r="G14">
        <f t="shared" si="13"/>
        <v>4</v>
      </c>
      <c r="H14">
        <f>'発注意思決定'!D13</f>
        <v>4</v>
      </c>
      <c r="I14">
        <f t="shared" si="14"/>
        <v>4</v>
      </c>
      <c r="J14">
        <f t="shared" si="24"/>
        <v>4</v>
      </c>
      <c r="K14">
        <f t="shared" si="15"/>
        <v>4</v>
      </c>
      <c r="L14" s="9">
        <f t="shared" si="16"/>
        <v>0</v>
      </c>
      <c r="M14">
        <f t="shared" si="25"/>
        <v>4</v>
      </c>
      <c r="N14">
        <f>'発注意思決定'!G13</f>
        <v>4</v>
      </c>
      <c r="O14">
        <f t="shared" si="7"/>
        <v>4</v>
      </c>
      <c r="P14">
        <f t="shared" si="17"/>
        <v>4</v>
      </c>
      <c r="Q14">
        <f t="shared" si="18"/>
        <v>4</v>
      </c>
      <c r="R14" s="9">
        <f t="shared" si="1"/>
        <v>0</v>
      </c>
      <c r="S14">
        <f t="shared" si="8"/>
        <v>4</v>
      </c>
      <c r="T14">
        <f>'発注意思決定'!J13</f>
        <v>4</v>
      </c>
      <c r="U14">
        <f t="shared" si="9"/>
        <v>4</v>
      </c>
      <c r="V14">
        <f t="shared" si="19"/>
        <v>4</v>
      </c>
      <c r="W14">
        <f t="shared" si="20"/>
        <v>4</v>
      </c>
      <c r="X14" s="9">
        <f t="shared" si="10"/>
        <v>0</v>
      </c>
      <c r="Y14">
        <f t="shared" si="21"/>
        <v>4</v>
      </c>
      <c r="Z14">
        <f>'発注意思決定'!M13</f>
        <v>4</v>
      </c>
      <c r="AA14">
        <f t="shared" si="11"/>
        <v>4</v>
      </c>
      <c r="AB14">
        <f t="shared" si="22"/>
        <v>4</v>
      </c>
      <c r="AC14">
        <f t="shared" si="23"/>
        <v>4</v>
      </c>
      <c r="AD14" s="9">
        <f t="shared" si="2"/>
        <v>44</v>
      </c>
    </row>
    <row r="15" spans="1:30" ht="13.5">
      <c r="A15">
        <f t="shared" si="3"/>
        <v>11</v>
      </c>
      <c r="B15">
        <v>4</v>
      </c>
      <c r="C15">
        <f t="shared" si="12"/>
        <v>8</v>
      </c>
      <c r="D15" s="9">
        <f t="shared" si="4"/>
        <v>48</v>
      </c>
      <c r="E15">
        <f t="shared" si="0"/>
        <v>4</v>
      </c>
      <c r="F15" s="9">
        <f t="shared" si="5"/>
        <v>4</v>
      </c>
      <c r="G15">
        <f t="shared" si="13"/>
        <v>4</v>
      </c>
      <c r="H15">
        <f>'発注意思決定'!D14</f>
        <v>4</v>
      </c>
      <c r="I15">
        <f t="shared" si="14"/>
        <v>4</v>
      </c>
      <c r="J15">
        <f t="shared" si="24"/>
        <v>4</v>
      </c>
      <c r="K15">
        <f t="shared" si="15"/>
        <v>4</v>
      </c>
      <c r="L15" s="9">
        <f t="shared" si="16"/>
        <v>0</v>
      </c>
      <c r="M15">
        <f t="shared" si="25"/>
        <v>4</v>
      </c>
      <c r="N15">
        <f>'発注意思決定'!G14</f>
        <v>4</v>
      </c>
      <c r="O15">
        <f t="shared" si="7"/>
        <v>4</v>
      </c>
      <c r="P15">
        <f t="shared" si="17"/>
        <v>4</v>
      </c>
      <c r="Q15">
        <f t="shared" si="18"/>
        <v>4</v>
      </c>
      <c r="R15" s="9">
        <f t="shared" si="1"/>
        <v>0</v>
      </c>
      <c r="S15">
        <f t="shared" si="8"/>
        <v>4</v>
      </c>
      <c r="T15">
        <f>'発注意思決定'!J14</f>
        <v>4</v>
      </c>
      <c r="U15">
        <f t="shared" si="9"/>
        <v>4</v>
      </c>
      <c r="V15">
        <f t="shared" si="19"/>
        <v>4</v>
      </c>
      <c r="W15">
        <f t="shared" si="20"/>
        <v>4</v>
      </c>
      <c r="X15" s="9">
        <f t="shared" si="10"/>
        <v>0</v>
      </c>
      <c r="Y15">
        <f t="shared" si="21"/>
        <v>4</v>
      </c>
      <c r="Z15">
        <f>'発注意思決定'!M14</f>
        <v>4</v>
      </c>
      <c r="AA15">
        <f t="shared" si="11"/>
        <v>4</v>
      </c>
      <c r="AB15">
        <f t="shared" si="22"/>
        <v>4</v>
      </c>
      <c r="AC15">
        <f t="shared" si="23"/>
        <v>4</v>
      </c>
      <c r="AD15" s="9">
        <f t="shared" si="2"/>
        <v>48</v>
      </c>
    </row>
    <row r="16" spans="1:30" ht="13.5">
      <c r="A16">
        <f t="shared" si="3"/>
        <v>12</v>
      </c>
      <c r="B16">
        <v>4</v>
      </c>
      <c r="C16">
        <f t="shared" si="12"/>
        <v>8</v>
      </c>
      <c r="D16" s="9">
        <f t="shared" si="4"/>
        <v>52</v>
      </c>
      <c r="E16">
        <f t="shared" si="0"/>
        <v>4</v>
      </c>
      <c r="F16" s="9">
        <f t="shared" si="5"/>
        <v>4</v>
      </c>
      <c r="G16">
        <f t="shared" si="13"/>
        <v>4</v>
      </c>
      <c r="H16">
        <f>'発注意思決定'!D15</f>
        <v>5</v>
      </c>
      <c r="I16">
        <f t="shared" si="14"/>
        <v>4</v>
      </c>
      <c r="J16">
        <f t="shared" si="24"/>
        <v>4</v>
      </c>
      <c r="K16">
        <f t="shared" si="15"/>
        <v>4</v>
      </c>
      <c r="L16" s="9">
        <f t="shared" si="16"/>
        <v>0</v>
      </c>
      <c r="M16">
        <f t="shared" si="25"/>
        <v>4</v>
      </c>
      <c r="N16">
        <f>'発注意思決定'!G15</f>
        <v>4</v>
      </c>
      <c r="O16">
        <f t="shared" si="7"/>
        <v>4</v>
      </c>
      <c r="P16">
        <f t="shared" si="17"/>
        <v>4</v>
      </c>
      <c r="Q16">
        <f t="shared" si="18"/>
        <v>4</v>
      </c>
      <c r="R16" s="9">
        <f t="shared" si="1"/>
        <v>0</v>
      </c>
      <c r="S16">
        <f t="shared" si="8"/>
        <v>4</v>
      </c>
      <c r="T16">
        <f>'発注意思決定'!J15</f>
        <v>4</v>
      </c>
      <c r="U16">
        <f t="shared" si="9"/>
        <v>4</v>
      </c>
      <c r="V16">
        <f t="shared" si="19"/>
        <v>4</v>
      </c>
      <c r="W16">
        <f t="shared" si="20"/>
        <v>4</v>
      </c>
      <c r="X16" s="9">
        <f t="shared" si="10"/>
        <v>0</v>
      </c>
      <c r="Y16">
        <f t="shared" si="21"/>
        <v>4</v>
      </c>
      <c r="Z16">
        <f>'発注意思決定'!M15</f>
        <v>4</v>
      </c>
      <c r="AA16">
        <f t="shared" si="11"/>
        <v>4</v>
      </c>
      <c r="AB16">
        <f t="shared" si="22"/>
        <v>4</v>
      </c>
      <c r="AC16">
        <f t="shared" si="23"/>
        <v>4</v>
      </c>
      <c r="AD16" s="9">
        <f t="shared" si="2"/>
        <v>52</v>
      </c>
    </row>
    <row r="17" spans="1:30" ht="13.5">
      <c r="A17">
        <f t="shared" si="3"/>
        <v>13</v>
      </c>
      <c r="B17">
        <v>4</v>
      </c>
      <c r="C17">
        <f t="shared" si="12"/>
        <v>8</v>
      </c>
      <c r="D17" s="9">
        <f t="shared" si="4"/>
        <v>56</v>
      </c>
      <c r="E17">
        <f t="shared" si="0"/>
        <v>4</v>
      </c>
      <c r="F17" s="9">
        <f t="shared" si="5"/>
        <v>4</v>
      </c>
      <c r="G17">
        <f t="shared" si="13"/>
        <v>4</v>
      </c>
      <c r="H17">
        <f>'発注意思決定'!D16</f>
        <v>5</v>
      </c>
      <c r="I17">
        <f t="shared" si="14"/>
        <v>5</v>
      </c>
      <c r="J17">
        <f t="shared" si="24"/>
        <v>4</v>
      </c>
      <c r="K17">
        <f t="shared" si="15"/>
        <v>4</v>
      </c>
      <c r="L17" s="9">
        <f t="shared" si="16"/>
        <v>1</v>
      </c>
      <c r="M17">
        <f t="shared" si="25"/>
        <v>4</v>
      </c>
      <c r="N17">
        <f>'発注意思決定'!G16</f>
        <v>4</v>
      </c>
      <c r="O17">
        <f t="shared" si="7"/>
        <v>4</v>
      </c>
      <c r="P17">
        <f t="shared" si="17"/>
        <v>4</v>
      </c>
      <c r="Q17">
        <f t="shared" si="18"/>
        <v>4</v>
      </c>
      <c r="R17" s="9">
        <f t="shared" si="1"/>
        <v>0</v>
      </c>
      <c r="S17">
        <f t="shared" si="8"/>
        <v>4</v>
      </c>
      <c r="T17">
        <f>'発注意思決定'!J16</f>
        <v>4</v>
      </c>
      <c r="U17">
        <f t="shared" si="9"/>
        <v>4</v>
      </c>
      <c r="V17">
        <f t="shared" si="19"/>
        <v>4</v>
      </c>
      <c r="W17">
        <f t="shared" si="20"/>
        <v>4</v>
      </c>
      <c r="X17" s="9">
        <f t="shared" si="10"/>
        <v>0</v>
      </c>
      <c r="Y17">
        <f t="shared" si="21"/>
        <v>4</v>
      </c>
      <c r="Z17">
        <f>'発注意思決定'!M16</f>
        <v>4</v>
      </c>
      <c r="AA17">
        <f t="shared" si="11"/>
        <v>4</v>
      </c>
      <c r="AB17">
        <f t="shared" si="22"/>
        <v>4</v>
      </c>
      <c r="AC17">
        <f t="shared" si="23"/>
        <v>4</v>
      </c>
      <c r="AD17" s="9">
        <f t="shared" si="2"/>
        <v>56</v>
      </c>
    </row>
    <row r="18" spans="1:30" ht="13.5">
      <c r="A18">
        <f t="shared" si="3"/>
        <v>14</v>
      </c>
      <c r="B18">
        <v>4</v>
      </c>
      <c r="C18">
        <f t="shared" si="12"/>
        <v>8</v>
      </c>
      <c r="D18" s="9">
        <f t="shared" si="4"/>
        <v>60</v>
      </c>
      <c r="E18">
        <f t="shared" si="0"/>
        <v>4</v>
      </c>
      <c r="F18" s="9">
        <f t="shared" si="5"/>
        <v>4</v>
      </c>
      <c r="G18">
        <f t="shared" si="13"/>
        <v>4</v>
      </c>
      <c r="H18">
        <f>'発注意思決定'!D17</f>
        <v>5</v>
      </c>
      <c r="I18">
        <f t="shared" si="14"/>
        <v>6</v>
      </c>
      <c r="J18">
        <f t="shared" si="24"/>
        <v>4</v>
      </c>
      <c r="K18">
        <f t="shared" si="15"/>
        <v>4</v>
      </c>
      <c r="L18" s="9">
        <f t="shared" si="16"/>
        <v>2</v>
      </c>
      <c r="M18">
        <f t="shared" si="25"/>
        <v>4</v>
      </c>
      <c r="N18">
        <f>'発注意思決定'!G17</f>
        <v>4</v>
      </c>
      <c r="O18">
        <f t="shared" si="7"/>
        <v>4</v>
      </c>
      <c r="P18">
        <f t="shared" si="17"/>
        <v>4</v>
      </c>
      <c r="Q18">
        <f t="shared" si="18"/>
        <v>4</v>
      </c>
      <c r="R18" s="9">
        <f t="shared" si="1"/>
        <v>0</v>
      </c>
      <c r="S18">
        <f t="shared" si="8"/>
        <v>4</v>
      </c>
      <c r="T18">
        <f>'発注意思決定'!J17</f>
        <v>4</v>
      </c>
      <c r="U18">
        <f t="shared" si="9"/>
        <v>4</v>
      </c>
      <c r="V18">
        <f t="shared" si="19"/>
        <v>4</v>
      </c>
      <c r="W18">
        <f t="shared" si="20"/>
        <v>4</v>
      </c>
      <c r="X18" s="9">
        <f t="shared" si="10"/>
        <v>0</v>
      </c>
      <c r="Y18">
        <f t="shared" si="21"/>
        <v>4</v>
      </c>
      <c r="Z18">
        <f>'発注意思決定'!M17</f>
        <v>4</v>
      </c>
      <c r="AA18">
        <f t="shared" si="11"/>
        <v>4</v>
      </c>
      <c r="AB18">
        <f t="shared" si="22"/>
        <v>4</v>
      </c>
      <c r="AC18">
        <f t="shared" si="23"/>
        <v>4</v>
      </c>
      <c r="AD18" s="9">
        <f t="shared" si="2"/>
        <v>60</v>
      </c>
    </row>
    <row r="19" spans="1:30" ht="13.5">
      <c r="A19">
        <f t="shared" si="3"/>
        <v>15</v>
      </c>
      <c r="B19">
        <v>4</v>
      </c>
      <c r="C19">
        <f t="shared" si="12"/>
        <v>8</v>
      </c>
      <c r="D19" s="9">
        <f t="shared" si="4"/>
        <v>64</v>
      </c>
      <c r="E19">
        <f t="shared" si="0"/>
        <v>4</v>
      </c>
      <c r="F19" s="9">
        <f t="shared" si="5"/>
        <v>4</v>
      </c>
      <c r="G19">
        <f t="shared" si="13"/>
        <v>4</v>
      </c>
      <c r="H19">
        <f>'発注意思決定'!D18</f>
        <v>5</v>
      </c>
      <c r="I19">
        <f t="shared" si="14"/>
        <v>7</v>
      </c>
      <c r="J19">
        <f t="shared" si="24"/>
        <v>4</v>
      </c>
      <c r="K19">
        <f t="shared" si="15"/>
        <v>4</v>
      </c>
      <c r="L19" s="9">
        <f t="shared" si="16"/>
        <v>3</v>
      </c>
      <c r="M19">
        <f t="shared" si="25"/>
        <v>4</v>
      </c>
      <c r="N19">
        <f>'発注意思決定'!G18</f>
        <v>4</v>
      </c>
      <c r="O19">
        <f t="shared" si="7"/>
        <v>4</v>
      </c>
      <c r="P19">
        <f t="shared" si="17"/>
        <v>4</v>
      </c>
      <c r="Q19">
        <f t="shared" si="18"/>
        <v>4</v>
      </c>
      <c r="R19" s="9">
        <f t="shared" si="1"/>
        <v>0</v>
      </c>
      <c r="S19">
        <f t="shared" si="8"/>
        <v>4</v>
      </c>
      <c r="T19">
        <f>'発注意思決定'!J18</f>
        <v>4</v>
      </c>
      <c r="U19">
        <f t="shared" si="9"/>
        <v>4</v>
      </c>
      <c r="V19">
        <f t="shared" si="19"/>
        <v>4</v>
      </c>
      <c r="W19">
        <f t="shared" si="20"/>
        <v>4</v>
      </c>
      <c r="X19" s="9">
        <f t="shared" si="10"/>
        <v>0</v>
      </c>
      <c r="Y19">
        <f t="shared" si="21"/>
        <v>4</v>
      </c>
      <c r="Z19">
        <f>'発注意思決定'!M18</f>
        <v>4</v>
      </c>
      <c r="AA19">
        <f t="shared" si="11"/>
        <v>4</v>
      </c>
      <c r="AB19">
        <f t="shared" si="22"/>
        <v>4</v>
      </c>
      <c r="AC19">
        <f t="shared" si="23"/>
        <v>4</v>
      </c>
      <c r="AD19" s="9">
        <f t="shared" si="2"/>
        <v>64</v>
      </c>
    </row>
    <row r="20" spans="1:30" ht="13.5">
      <c r="A20">
        <f aca="true" t="shared" si="26" ref="A20:A49">A19+1</f>
        <v>16</v>
      </c>
      <c r="B20">
        <v>4</v>
      </c>
      <c r="C20">
        <f t="shared" si="12"/>
        <v>8</v>
      </c>
      <c r="D20" s="9">
        <f aca="true" t="shared" si="27" ref="D20:D49">E20+D19</f>
        <v>68</v>
      </c>
      <c r="E20">
        <f t="shared" si="0"/>
        <v>4</v>
      </c>
      <c r="F20" s="9">
        <f t="shared" si="5"/>
        <v>4</v>
      </c>
      <c r="G20">
        <f t="shared" si="13"/>
        <v>4</v>
      </c>
      <c r="H20">
        <f>'発注意思決定'!D19</f>
        <v>5</v>
      </c>
      <c r="I20">
        <f t="shared" si="14"/>
        <v>8</v>
      </c>
      <c r="J20">
        <f aca="true" t="shared" si="28" ref="J20:J53">K19</f>
        <v>4</v>
      </c>
      <c r="K20">
        <f t="shared" si="15"/>
        <v>4</v>
      </c>
      <c r="L20" s="9">
        <f t="shared" si="16"/>
        <v>4</v>
      </c>
      <c r="M20">
        <f t="shared" si="25"/>
        <v>4</v>
      </c>
      <c r="N20">
        <f>'発注意思決定'!G19</f>
        <v>4</v>
      </c>
      <c r="O20">
        <f t="shared" si="7"/>
        <v>4</v>
      </c>
      <c r="P20">
        <f aca="true" t="shared" si="29" ref="P20:P53">Q19</f>
        <v>4</v>
      </c>
      <c r="Q20">
        <f t="shared" si="18"/>
        <v>4</v>
      </c>
      <c r="R20" s="9">
        <f t="shared" si="1"/>
        <v>0</v>
      </c>
      <c r="S20">
        <f t="shared" si="8"/>
        <v>4</v>
      </c>
      <c r="T20">
        <f>'発注意思決定'!J19</f>
        <v>4</v>
      </c>
      <c r="U20">
        <f t="shared" si="9"/>
        <v>4</v>
      </c>
      <c r="V20">
        <f aca="true" t="shared" si="30" ref="V20:V53">W19</f>
        <v>4</v>
      </c>
      <c r="W20">
        <f t="shared" si="20"/>
        <v>4</v>
      </c>
      <c r="X20" s="9">
        <f t="shared" si="10"/>
        <v>0</v>
      </c>
      <c r="Y20">
        <f t="shared" si="21"/>
        <v>4</v>
      </c>
      <c r="Z20">
        <f>'発注意思決定'!M19</f>
        <v>4</v>
      </c>
      <c r="AA20">
        <f t="shared" si="11"/>
        <v>4</v>
      </c>
      <c r="AB20">
        <f aca="true" t="shared" si="31" ref="AB20:AB53">AC19</f>
        <v>4</v>
      </c>
      <c r="AC20">
        <f t="shared" si="23"/>
        <v>4</v>
      </c>
      <c r="AD20" s="9">
        <f aca="true" t="shared" si="32" ref="AD20:AD49">D20</f>
        <v>68</v>
      </c>
    </row>
    <row r="21" spans="1:30" ht="13.5">
      <c r="A21">
        <f t="shared" si="26"/>
        <v>17</v>
      </c>
      <c r="B21">
        <v>4</v>
      </c>
      <c r="C21">
        <f t="shared" si="12"/>
        <v>8</v>
      </c>
      <c r="D21" s="9">
        <f t="shared" si="27"/>
        <v>72</v>
      </c>
      <c r="E21">
        <f t="shared" si="0"/>
        <v>4</v>
      </c>
      <c r="F21" s="9">
        <f t="shared" si="5"/>
        <v>4</v>
      </c>
      <c r="G21">
        <f t="shared" si="13"/>
        <v>4</v>
      </c>
      <c r="H21">
        <f>'発注意思決定'!D20</f>
        <v>5</v>
      </c>
      <c r="I21">
        <f t="shared" si="14"/>
        <v>9</v>
      </c>
      <c r="J21">
        <f t="shared" si="28"/>
        <v>4</v>
      </c>
      <c r="K21">
        <f t="shared" si="15"/>
        <v>4</v>
      </c>
      <c r="L21" s="9">
        <f t="shared" si="16"/>
        <v>5</v>
      </c>
      <c r="M21">
        <f t="shared" si="25"/>
        <v>4</v>
      </c>
      <c r="N21">
        <f>'発注意思決定'!G20</f>
        <v>5</v>
      </c>
      <c r="O21">
        <f t="shared" si="7"/>
        <v>4</v>
      </c>
      <c r="P21">
        <f t="shared" si="29"/>
        <v>4</v>
      </c>
      <c r="Q21">
        <f t="shared" si="18"/>
        <v>4</v>
      </c>
      <c r="R21" s="9">
        <f t="shared" si="1"/>
        <v>0</v>
      </c>
      <c r="S21">
        <f t="shared" si="8"/>
        <v>4</v>
      </c>
      <c r="T21">
        <f>'発注意思決定'!J20</f>
        <v>4</v>
      </c>
      <c r="U21">
        <f t="shared" si="9"/>
        <v>4</v>
      </c>
      <c r="V21">
        <f t="shared" si="30"/>
        <v>4</v>
      </c>
      <c r="W21">
        <f t="shared" si="20"/>
        <v>4</v>
      </c>
      <c r="X21" s="9">
        <f t="shared" si="10"/>
        <v>0</v>
      </c>
      <c r="Y21">
        <f t="shared" si="21"/>
        <v>4</v>
      </c>
      <c r="Z21">
        <f>'発注意思決定'!M20</f>
        <v>4</v>
      </c>
      <c r="AA21">
        <f t="shared" si="11"/>
        <v>4</v>
      </c>
      <c r="AB21">
        <f t="shared" si="31"/>
        <v>4</v>
      </c>
      <c r="AC21">
        <f t="shared" si="23"/>
        <v>4</v>
      </c>
      <c r="AD21" s="9">
        <f t="shared" si="32"/>
        <v>72</v>
      </c>
    </row>
    <row r="22" spans="1:30" ht="13.5">
      <c r="A22">
        <f t="shared" si="26"/>
        <v>18</v>
      </c>
      <c r="B22">
        <v>4</v>
      </c>
      <c r="C22">
        <f t="shared" si="12"/>
        <v>8</v>
      </c>
      <c r="D22" s="9">
        <f t="shared" si="27"/>
        <v>76</v>
      </c>
      <c r="E22">
        <f t="shared" si="0"/>
        <v>4</v>
      </c>
      <c r="F22" s="9">
        <f t="shared" si="5"/>
        <v>4</v>
      </c>
      <c r="G22">
        <f t="shared" si="13"/>
        <v>4</v>
      </c>
      <c r="H22">
        <f>'発注意思決定'!D21</f>
        <v>5</v>
      </c>
      <c r="I22">
        <f t="shared" si="14"/>
        <v>10</v>
      </c>
      <c r="J22">
        <f t="shared" si="28"/>
        <v>4</v>
      </c>
      <c r="K22">
        <f t="shared" si="15"/>
        <v>4</v>
      </c>
      <c r="L22" s="9">
        <f t="shared" si="16"/>
        <v>6</v>
      </c>
      <c r="M22">
        <f t="shared" si="25"/>
        <v>4</v>
      </c>
      <c r="N22">
        <f>'発注意思決定'!G21</f>
        <v>6</v>
      </c>
      <c r="O22">
        <f t="shared" si="7"/>
        <v>5</v>
      </c>
      <c r="P22">
        <f t="shared" si="29"/>
        <v>4</v>
      </c>
      <c r="Q22">
        <f t="shared" si="18"/>
        <v>4</v>
      </c>
      <c r="R22" s="9">
        <f t="shared" si="1"/>
        <v>1</v>
      </c>
      <c r="S22">
        <f t="shared" si="8"/>
        <v>4</v>
      </c>
      <c r="T22">
        <f>'発注意思決定'!J21</f>
        <v>4</v>
      </c>
      <c r="U22">
        <f t="shared" si="9"/>
        <v>4</v>
      </c>
      <c r="V22">
        <f t="shared" si="30"/>
        <v>4</v>
      </c>
      <c r="W22">
        <f t="shared" si="20"/>
        <v>4</v>
      </c>
      <c r="X22" s="9">
        <f t="shared" si="10"/>
        <v>0</v>
      </c>
      <c r="Y22">
        <f t="shared" si="21"/>
        <v>4</v>
      </c>
      <c r="Z22">
        <f>'発注意思決定'!M21</f>
        <v>4</v>
      </c>
      <c r="AA22">
        <f t="shared" si="11"/>
        <v>4</v>
      </c>
      <c r="AB22">
        <f t="shared" si="31"/>
        <v>4</v>
      </c>
      <c r="AC22">
        <f t="shared" si="23"/>
        <v>4</v>
      </c>
      <c r="AD22" s="9">
        <f t="shared" si="32"/>
        <v>76</v>
      </c>
    </row>
    <row r="23" spans="1:30" ht="13.5">
      <c r="A23">
        <f t="shared" si="26"/>
        <v>19</v>
      </c>
      <c r="B23">
        <v>4</v>
      </c>
      <c r="C23">
        <f t="shared" si="12"/>
        <v>8</v>
      </c>
      <c r="D23" s="9">
        <f t="shared" si="27"/>
        <v>80</v>
      </c>
      <c r="E23">
        <f t="shared" si="0"/>
        <v>4</v>
      </c>
      <c r="F23" s="9">
        <f t="shared" si="5"/>
        <v>4</v>
      </c>
      <c r="G23">
        <f t="shared" si="13"/>
        <v>4</v>
      </c>
      <c r="H23">
        <f>'発注意思決定'!D22</f>
        <v>5</v>
      </c>
      <c r="I23">
        <f t="shared" si="14"/>
        <v>11</v>
      </c>
      <c r="J23">
        <f t="shared" si="28"/>
        <v>4</v>
      </c>
      <c r="K23">
        <f t="shared" si="15"/>
        <v>4</v>
      </c>
      <c r="L23" s="9">
        <f t="shared" si="16"/>
        <v>7</v>
      </c>
      <c r="M23">
        <f t="shared" si="25"/>
        <v>4</v>
      </c>
      <c r="N23">
        <f>'発注意思決定'!G22</f>
        <v>4</v>
      </c>
      <c r="O23">
        <f t="shared" si="7"/>
        <v>7</v>
      </c>
      <c r="P23">
        <f t="shared" si="29"/>
        <v>4</v>
      </c>
      <c r="Q23">
        <f t="shared" si="18"/>
        <v>4</v>
      </c>
      <c r="R23" s="9">
        <f t="shared" si="1"/>
        <v>3</v>
      </c>
      <c r="S23">
        <f t="shared" si="8"/>
        <v>4</v>
      </c>
      <c r="T23">
        <f>'発注意思決定'!J22</f>
        <v>4</v>
      </c>
      <c r="U23">
        <f t="shared" si="9"/>
        <v>4</v>
      </c>
      <c r="V23">
        <f t="shared" si="30"/>
        <v>4</v>
      </c>
      <c r="W23">
        <f t="shared" si="20"/>
        <v>4</v>
      </c>
      <c r="X23" s="9">
        <f t="shared" si="10"/>
        <v>0</v>
      </c>
      <c r="Y23">
        <f t="shared" si="21"/>
        <v>4</v>
      </c>
      <c r="Z23">
        <f>'発注意思決定'!M22</f>
        <v>4</v>
      </c>
      <c r="AA23">
        <f t="shared" si="11"/>
        <v>4</v>
      </c>
      <c r="AB23">
        <f t="shared" si="31"/>
        <v>4</v>
      </c>
      <c r="AC23">
        <f t="shared" si="23"/>
        <v>4</v>
      </c>
      <c r="AD23" s="9">
        <f t="shared" si="32"/>
        <v>80</v>
      </c>
    </row>
    <row r="24" spans="1:30" ht="13.5">
      <c r="A24">
        <f t="shared" si="26"/>
        <v>20</v>
      </c>
      <c r="B24">
        <v>4</v>
      </c>
      <c r="C24">
        <f t="shared" si="12"/>
        <v>8</v>
      </c>
      <c r="D24" s="9">
        <f t="shared" si="27"/>
        <v>84</v>
      </c>
      <c r="E24">
        <f t="shared" si="0"/>
        <v>4</v>
      </c>
      <c r="F24" s="9">
        <f t="shared" si="5"/>
        <v>4</v>
      </c>
      <c r="G24">
        <f t="shared" si="13"/>
        <v>4</v>
      </c>
      <c r="H24">
        <f>'発注意思決定'!D23</f>
        <v>5</v>
      </c>
      <c r="I24">
        <f t="shared" si="14"/>
        <v>12</v>
      </c>
      <c r="J24">
        <f t="shared" si="28"/>
        <v>4</v>
      </c>
      <c r="K24">
        <f t="shared" si="15"/>
        <v>4</v>
      </c>
      <c r="L24" s="9">
        <f t="shared" si="16"/>
        <v>8</v>
      </c>
      <c r="M24">
        <f t="shared" si="25"/>
        <v>4</v>
      </c>
      <c r="N24">
        <f>'発注意思決定'!G23</f>
        <v>8</v>
      </c>
      <c r="O24">
        <f t="shared" si="7"/>
        <v>7</v>
      </c>
      <c r="P24">
        <f t="shared" si="29"/>
        <v>4</v>
      </c>
      <c r="Q24">
        <f t="shared" si="18"/>
        <v>4</v>
      </c>
      <c r="R24" s="9">
        <f t="shared" si="1"/>
        <v>3</v>
      </c>
      <c r="S24">
        <f t="shared" si="8"/>
        <v>4</v>
      </c>
      <c r="T24">
        <f>'発注意思決定'!J23</f>
        <v>4</v>
      </c>
      <c r="U24">
        <f t="shared" si="9"/>
        <v>4</v>
      </c>
      <c r="V24">
        <f t="shared" si="30"/>
        <v>4</v>
      </c>
      <c r="W24">
        <f t="shared" si="20"/>
        <v>4</v>
      </c>
      <c r="X24" s="9">
        <f t="shared" si="10"/>
        <v>0</v>
      </c>
      <c r="Y24">
        <f t="shared" si="21"/>
        <v>4</v>
      </c>
      <c r="Z24">
        <f>'発注意思決定'!M23</f>
        <v>4</v>
      </c>
      <c r="AA24">
        <f t="shared" si="11"/>
        <v>4</v>
      </c>
      <c r="AB24">
        <f t="shared" si="31"/>
        <v>4</v>
      </c>
      <c r="AC24">
        <f t="shared" si="23"/>
        <v>4</v>
      </c>
      <c r="AD24" s="9">
        <f t="shared" si="32"/>
        <v>84</v>
      </c>
    </row>
    <row r="25" spans="1:30" ht="13.5">
      <c r="A25">
        <f t="shared" si="26"/>
        <v>21</v>
      </c>
      <c r="B25">
        <v>4</v>
      </c>
      <c r="C25">
        <f t="shared" si="12"/>
        <v>8</v>
      </c>
      <c r="D25" s="9">
        <f t="shared" si="27"/>
        <v>88</v>
      </c>
      <c r="E25">
        <f t="shared" si="0"/>
        <v>4</v>
      </c>
      <c r="F25" s="9">
        <f t="shared" si="5"/>
        <v>4</v>
      </c>
      <c r="G25">
        <f t="shared" si="13"/>
        <v>4</v>
      </c>
      <c r="H25">
        <f>'発注意思決定'!D24</f>
        <v>5</v>
      </c>
      <c r="I25">
        <f t="shared" si="14"/>
        <v>13</v>
      </c>
      <c r="J25">
        <f t="shared" si="28"/>
        <v>4</v>
      </c>
      <c r="K25">
        <f t="shared" si="15"/>
        <v>4</v>
      </c>
      <c r="L25" s="9">
        <f t="shared" si="16"/>
        <v>9</v>
      </c>
      <c r="M25">
        <f t="shared" si="25"/>
        <v>4</v>
      </c>
      <c r="N25">
        <f>'発注意思決定'!G24</f>
        <v>4</v>
      </c>
      <c r="O25">
        <f t="shared" si="7"/>
        <v>11</v>
      </c>
      <c r="P25">
        <f t="shared" si="29"/>
        <v>4</v>
      </c>
      <c r="Q25">
        <f t="shared" si="18"/>
        <v>4</v>
      </c>
      <c r="R25" s="9">
        <f t="shared" si="1"/>
        <v>7</v>
      </c>
      <c r="S25">
        <f t="shared" si="8"/>
        <v>4</v>
      </c>
      <c r="T25">
        <f>'発注意思決定'!J24</f>
        <v>7</v>
      </c>
      <c r="U25">
        <f t="shared" si="9"/>
        <v>4</v>
      </c>
      <c r="V25">
        <f t="shared" si="30"/>
        <v>4</v>
      </c>
      <c r="W25">
        <f t="shared" si="20"/>
        <v>4</v>
      </c>
      <c r="X25" s="9">
        <f t="shared" si="10"/>
        <v>0</v>
      </c>
      <c r="Y25">
        <f t="shared" si="21"/>
        <v>4</v>
      </c>
      <c r="Z25">
        <f>'発注意思決定'!M24</f>
        <v>4</v>
      </c>
      <c r="AA25">
        <f t="shared" si="11"/>
        <v>4</v>
      </c>
      <c r="AB25">
        <f t="shared" si="31"/>
        <v>4</v>
      </c>
      <c r="AC25">
        <f t="shared" si="23"/>
        <v>4</v>
      </c>
      <c r="AD25" s="9">
        <f t="shared" si="32"/>
        <v>88</v>
      </c>
    </row>
    <row r="26" spans="1:30" ht="13.5">
      <c r="A26">
        <f t="shared" si="26"/>
        <v>22</v>
      </c>
      <c r="B26">
        <v>4</v>
      </c>
      <c r="C26">
        <f t="shared" si="12"/>
        <v>8</v>
      </c>
      <c r="D26" s="9">
        <f t="shared" si="27"/>
        <v>92</v>
      </c>
      <c r="E26">
        <f t="shared" si="0"/>
        <v>4</v>
      </c>
      <c r="F26" s="9">
        <f t="shared" si="5"/>
        <v>4</v>
      </c>
      <c r="G26">
        <f t="shared" si="13"/>
        <v>4</v>
      </c>
      <c r="H26">
        <f>'発注意思決定'!D25</f>
        <v>5</v>
      </c>
      <c r="I26">
        <f t="shared" si="14"/>
        <v>14</v>
      </c>
      <c r="J26">
        <f t="shared" si="28"/>
        <v>4</v>
      </c>
      <c r="K26">
        <f t="shared" si="15"/>
        <v>4</v>
      </c>
      <c r="L26" s="9">
        <f t="shared" si="16"/>
        <v>10</v>
      </c>
      <c r="M26">
        <f t="shared" si="25"/>
        <v>4</v>
      </c>
      <c r="N26">
        <f>'発注意思決定'!G25</f>
        <v>4</v>
      </c>
      <c r="O26">
        <f t="shared" si="7"/>
        <v>11</v>
      </c>
      <c r="P26">
        <f t="shared" si="29"/>
        <v>4</v>
      </c>
      <c r="Q26">
        <f t="shared" si="18"/>
        <v>4</v>
      </c>
      <c r="R26" s="9">
        <f t="shared" si="1"/>
        <v>7</v>
      </c>
      <c r="S26">
        <f t="shared" si="8"/>
        <v>4</v>
      </c>
      <c r="T26">
        <f>'発注意思決定'!J25</f>
        <v>4</v>
      </c>
      <c r="U26">
        <f t="shared" si="9"/>
        <v>7</v>
      </c>
      <c r="V26">
        <f t="shared" si="30"/>
        <v>4</v>
      </c>
      <c r="W26">
        <f t="shared" si="20"/>
        <v>4</v>
      </c>
      <c r="X26" s="9">
        <f t="shared" si="10"/>
        <v>3</v>
      </c>
      <c r="Y26">
        <f t="shared" si="21"/>
        <v>4</v>
      </c>
      <c r="Z26">
        <f>'発注意思決定'!M25</f>
        <v>4</v>
      </c>
      <c r="AA26">
        <f t="shared" si="11"/>
        <v>4</v>
      </c>
      <c r="AB26">
        <f t="shared" si="31"/>
        <v>4</v>
      </c>
      <c r="AC26">
        <f t="shared" si="23"/>
        <v>4</v>
      </c>
      <c r="AD26" s="9">
        <f t="shared" si="32"/>
        <v>92</v>
      </c>
    </row>
    <row r="27" spans="1:30" ht="13.5">
      <c r="A27">
        <f t="shared" si="26"/>
        <v>23</v>
      </c>
      <c r="B27">
        <v>4</v>
      </c>
      <c r="C27">
        <f t="shared" si="12"/>
        <v>8</v>
      </c>
      <c r="D27" s="9">
        <f t="shared" si="27"/>
        <v>96</v>
      </c>
      <c r="E27">
        <f t="shared" si="0"/>
        <v>4</v>
      </c>
      <c r="F27" s="9">
        <f t="shared" si="5"/>
        <v>4</v>
      </c>
      <c r="G27">
        <f t="shared" si="13"/>
        <v>4</v>
      </c>
      <c r="H27">
        <f>'発注意思決定'!D26</f>
        <v>5</v>
      </c>
      <c r="I27">
        <f t="shared" si="14"/>
        <v>15</v>
      </c>
      <c r="J27">
        <f t="shared" si="28"/>
        <v>4</v>
      </c>
      <c r="K27">
        <f t="shared" si="15"/>
        <v>4</v>
      </c>
      <c r="L27" s="9">
        <f t="shared" si="16"/>
        <v>11</v>
      </c>
      <c r="M27">
        <f t="shared" si="25"/>
        <v>4</v>
      </c>
      <c r="N27">
        <f>'発注意思決定'!G26</f>
        <v>5</v>
      </c>
      <c r="O27">
        <f t="shared" si="7"/>
        <v>11</v>
      </c>
      <c r="P27">
        <f t="shared" si="29"/>
        <v>4</v>
      </c>
      <c r="Q27">
        <f t="shared" si="18"/>
        <v>4</v>
      </c>
      <c r="R27" s="9">
        <f t="shared" si="1"/>
        <v>7</v>
      </c>
      <c r="S27">
        <f t="shared" si="8"/>
        <v>4</v>
      </c>
      <c r="T27">
        <f>'発注意思決定'!J26</f>
        <v>4</v>
      </c>
      <c r="U27">
        <f t="shared" si="9"/>
        <v>7</v>
      </c>
      <c r="V27">
        <f t="shared" si="30"/>
        <v>4</v>
      </c>
      <c r="W27">
        <f t="shared" si="20"/>
        <v>4</v>
      </c>
      <c r="X27" s="9">
        <f t="shared" si="10"/>
        <v>3</v>
      </c>
      <c r="Y27">
        <f t="shared" si="21"/>
        <v>4</v>
      </c>
      <c r="Z27">
        <f>'発注意思決定'!M26</f>
        <v>4</v>
      </c>
      <c r="AA27">
        <f t="shared" si="11"/>
        <v>4</v>
      </c>
      <c r="AB27">
        <f t="shared" si="31"/>
        <v>4</v>
      </c>
      <c r="AC27">
        <f t="shared" si="23"/>
        <v>4</v>
      </c>
      <c r="AD27" s="9">
        <f t="shared" si="32"/>
        <v>96</v>
      </c>
    </row>
    <row r="28" spans="1:30" ht="13.5">
      <c r="A28">
        <f t="shared" si="26"/>
        <v>24</v>
      </c>
      <c r="B28">
        <v>4</v>
      </c>
      <c r="C28">
        <f t="shared" si="12"/>
        <v>8</v>
      </c>
      <c r="D28" s="9">
        <f t="shared" si="27"/>
        <v>100</v>
      </c>
      <c r="E28">
        <f t="shared" si="0"/>
        <v>4</v>
      </c>
      <c r="F28" s="9">
        <f t="shared" si="5"/>
        <v>4</v>
      </c>
      <c r="G28">
        <f t="shared" si="13"/>
        <v>4</v>
      </c>
      <c r="H28">
        <f>'発注意思決定'!D27</f>
        <v>5</v>
      </c>
      <c r="I28">
        <f t="shared" si="14"/>
        <v>16</v>
      </c>
      <c r="J28">
        <f t="shared" si="28"/>
        <v>4</v>
      </c>
      <c r="K28">
        <f t="shared" si="15"/>
        <v>4</v>
      </c>
      <c r="L28" s="9">
        <f t="shared" si="16"/>
        <v>12</v>
      </c>
      <c r="M28">
        <f t="shared" si="25"/>
        <v>4</v>
      </c>
      <c r="N28">
        <f>'発注意思決定'!G27</f>
        <v>5</v>
      </c>
      <c r="O28">
        <f t="shared" si="7"/>
        <v>12</v>
      </c>
      <c r="P28">
        <f t="shared" si="29"/>
        <v>4</v>
      </c>
      <c r="Q28">
        <f t="shared" si="18"/>
        <v>4</v>
      </c>
      <c r="R28" s="9">
        <f t="shared" si="1"/>
        <v>8</v>
      </c>
      <c r="S28">
        <f t="shared" si="8"/>
        <v>4</v>
      </c>
      <c r="T28">
        <f>'発注意思決定'!J27</f>
        <v>8</v>
      </c>
      <c r="U28">
        <f t="shared" si="9"/>
        <v>7</v>
      </c>
      <c r="V28">
        <f t="shared" si="30"/>
        <v>4</v>
      </c>
      <c r="W28">
        <f t="shared" si="20"/>
        <v>4</v>
      </c>
      <c r="X28" s="9">
        <f t="shared" si="10"/>
        <v>3</v>
      </c>
      <c r="Y28">
        <f t="shared" si="21"/>
        <v>4</v>
      </c>
      <c r="Z28">
        <f>'発注意思決定'!M27</f>
        <v>4</v>
      </c>
      <c r="AA28">
        <f t="shared" si="11"/>
        <v>4</v>
      </c>
      <c r="AB28">
        <f t="shared" si="31"/>
        <v>4</v>
      </c>
      <c r="AC28">
        <f t="shared" si="23"/>
        <v>4</v>
      </c>
      <c r="AD28" s="9">
        <f t="shared" si="32"/>
        <v>100</v>
      </c>
    </row>
    <row r="29" spans="1:30" ht="13.5">
      <c r="A29">
        <f t="shared" si="26"/>
        <v>25</v>
      </c>
      <c r="B29">
        <v>4</v>
      </c>
      <c r="C29">
        <f t="shared" si="12"/>
        <v>8</v>
      </c>
      <c r="D29" s="9">
        <f t="shared" si="27"/>
        <v>104</v>
      </c>
      <c r="E29">
        <f t="shared" si="0"/>
        <v>4</v>
      </c>
      <c r="F29" s="9">
        <f t="shared" si="5"/>
        <v>4</v>
      </c>
      <c r="G29">
        <f t="shared" si="13"/>
        <v>4</v>
      </c>
      <c r="H29">
        <f>'発注意思決定'!D28</f>
        <v>5</v>
      </c>
      <c r="I29">
        <f t="shared" si="14"/>
        <v>17</v>
      </c>
      <c r="J29">
        <f t="shared" si="28"/>
        <v>4</v>
      </c>
      <c r="K29">
        <f t="shared" si="15"/>
        <v>4</v>
      </c>
      <c r="L29" s="9">
        <f t="shared" si="16"/>
        <v>13</v>
      </c>
      <c r="M29">
        <f t="shared" si="25"/>
        <v>4</v>
      </c>
      <c r="N29">
        <f>'発注意思決定'!G28</f>
        <v>5</v>
      </c>
      <c r="O29">
        <f t="shared" si="7"/>
        <v>13</v>
      </c>
      <c r="P29">
        <f t="shared" si="29"/>
        <v>4</v>
      </c>
      <c r="Q29">
        <f t="shared" si="18"/>
        <v>4</v>
      </c>
      <c r="R29" s="9">
        <f t="shared" si="1"/>
        <v>9</v>
      </c>
      <c r="S29">
        <f t="shared" si="8"/>
        <v>4</v>
      </c>
      <c r="T29">
        <f>'発注意思決定'!J28</f>
        <v>4</v>
      </c>
      <c r="U29">
        <f t="shared" si="9"/>
        <v>11</v>
      </c>
      <c r="V29">
        <f t="shared" si="30"/>
        <v>4</v>
      </c>
      <c r="W29">
        <f t="shared" si="20"/>
        <v>4</v>
      </c>
      <c r="X29" s="9">
        <f t="shared" si="10"/>
        <v>7</v>
      </c>
      <c r="Y29">
        <f t="shared" si="21"/>
        <v>4</v>
      </c>
      <c r="Z29">
        <f>'発注意思決定'!M28</f>
        <v>7</v>
      </c>
      <c r="AA29">
        <f t="shared" si="11"/>
        <v>4</v>
      </c>
      <c r="AB29">
        <f t="shared" si="31"/>
        <v>4</v>
      </c>
      <c r="AC29">
        <f t="shared" si="23"/>
        <v>4</v>
      </c>
      <c r="AD29" s="9">
        <f t="shared" si="32"/>
        <v>104</v>
      </c>
    </row>
    <row r="30" spans="1:30" ht="13.5">
      <c r="A30">
        <f t="shared" si="26"/>
        <v>26</v>
      </c>
      <c r="B30">
        <v>4</v>
      </c>
      <c r="C30">
        <f t="shared" si="12"/>
        <v>8</v>
      </c>
      <c r="D30" s="9">
        <f t="shared" si="27"/>
        <v>108</v>
      </c>
      <c r="E30">
        <f t="shared" si="0"/>
        <v>4</v>
      </c>
      <c r="F30" s="9">
        <f t="shared" si="5"/>
        <v>4</v>
      </c>
      <c r="G30">
        <f t="shared" si="13"/>
        <v>4</v>
      </c>
      <c r="H30">
        <f>'発注意思決定'!D29</f>
        <v>5</v>
      </c>
      <c r="I30">
        <f t="shared" si="14"/>
        <v>18</v>
      </c>
      <c r="J30">
        <f t="shared" si="28"/>
        <v>4</v>
      </c>
      <c r="K30">
        <f t="shared" si="15"/>
        <v>4</v>
      </c>
      <c r="L30" s="9">
        <f t="shared" si="16"/>
        <v>14</v>
      </c>
      <c r="M30">
        <f t="shared" si="25"/>
        <v>4</v>
      </c>
      <c r="N30">
        <f>'発注意思決定'!G29</f>
        <v>5</v>
      </c>
      <c r="O30">
        <f t="shared" si="7"/>
        <v>14</v>
      </c>
      <c r="P30">
        <f t="shared" si="29"/>
        <v>4</v>
      </c>
      <c r="Q30">
        <f t="shared" si="18"/>
        <v>4</v>
      </c>
      <c r="R30" s="9">
        <f t="shared" si="1"/>
        <v>10</v>
      </c>
      <c r="S30">
        <f t="shared" si="8"/>
        <v>4</v>
      </c>
      <c r="T30">
        <f>'発注意思決定'!J29</f>
        <v>4</v>
      </c>
      <c r="U30">
        <f t="shared" si="9"/>
        <v>11</v>
      </c>
      <c r="V30">
        <f t="shared" si="30"/>
        <v>4</v>
      </c>
      <c r="W30">
        <f t="shared" si="20"/>
        <v>4</v>
      </c>
      <c r="X30" s="9">
        <f t="shared" si="10"/>
        <v>7</v>
      </c>
      <c r="Y30">
        <f t="shared" si="21"/>
        <v>4</v>
      </c>
      <c r="Z30">
        <f>'発注意思決定'!M29</f>
        <v>4</v>
      </c>
      <c r="AA30">
        <f t="shared" si="11"/>
        <v>7</v>
      </c>
      <c r="AB30">
        <f t="shared" si="31"/>
        <v>4</v>
      </c>
      <c r="AC30">
        <f t="shared" si="23"/>
        <v>7</v>
      </c>
      <c r="AD30" s="9">
        <f t="shared" si="32"/>
        <v>108</v>
      </c>
    </row>
    <row r="31" spans="1:30" ht="13.5">
      <c r="A31">
        <f t="shared" si="26"/>
        <v>27</v>
      </c>
      <c r="B31">
        <v>4</v>
      </c>
      <c r="C31">
        <f t="shared" si="12"/>
        <v>8</v>
      </c>
      <c r="D31" s="9">
        <f t="shared" si="27"/>
        <v>112</v>
      </c>
      <c r="E31">
        <f t="shared" si="0"/>
        <v>4</v>
      </c>
      <c r="F31" s="9">
        <f t="shared" si="5"/>
        <v>4</v>
      </c>
      <c r="G31">
        <f t="shared" si="13"/>
        <v>4</v>
      </c>
      <c r="H31">
        <f>'発注意思決定'!D30</f>
        <v>5</v>
      </c>
      <c r="I31">
        <f t="shared" si="14"/>
        <v>19</v>
      </c>
      <c r="J31">
        <f t="shared" si="28"/>
        <v>4</v>
      </c>
      <c r="K31">
        <f t="shared" si="15"/>
        <v>4</v>
      </c>
      <c r="L31" s="9">
        <f>I31-K31</f>
        <v>15</v>
      </c>
      <c r="M31">
        <f t="shared" si="25"/>
        <v>4</v>
      </c>
      <c r="N31">
        <f>'発注意思決定'!G30</f>
        <v>5</v>
      </c>
      <c r="O31">
        <f t="shared" si="7"/>
        <v>15</v>
      </c>
      <c r="P31">
        <f t="shared" si="29"/>
        <v>4</v>
      </c>
      <c r="Q31">
        <f t="shared" si="18"/>
        <v>4</v>
      </c>
      <c r="R31" s="9">
        <f t="shared" si="1"/>
        <v>11</v>
      </c>
      <c r="S31">
        <f t="shared" si="8"/>
        <v>4</v>
      </c>
      <c r="T31">
        <f>'発注意思決定'!J30</f>
        <v>4</v>
      </c>
      <c r="U31">
        <f t="shared" si="9"/>
        <v>11</v>
      </c>
      <c r="V31">
        <f t="shared" si="30"/>
        <v>4</v>
      </c>
      <c r="W31">
        <f t="shared" si="20"/>
        <v>4</v>
      </c>
      <c r="X31" s="9">
        <f t="shared" si="10"/>
        <v>7</v>
      </c>
      <c r="Y31">
        <f t="shared" si="21"/>
        <v>4</v>
      </c>
      <c r="Z31">
        <f>'発注意思決定'!M30</f>
        <v>7</v>
      </c>
      <c r="AA31">
        <f t="shared" si="11"/>
        <v>4</v>
      </c>
      <c r="AB31">
        <f t="shared" si="31"/>
        <v>7</v>
      </c>
      <c r="AC31">
        <f t="shared" si="23"/>
        <v>4</v>
      </c>
      <c r="AD31" s="9">
        <f t="shared" si="32"/>
        <v>112</v>
      </c>
    </row>
    <row r="32" spans="1:30" ht="13.5">
      <c r="A32">
        <f t="shared" si="26"/>
        <v>28</v>
      </c>
      <c r="B32">
        <v>4</v>
      </c>
      <c r="C32">
        <f t="shared" si="12"/>
        <v>8</v>
      </c>
      <c r="D32" s="9">
        <f t="shared" si="27"/>
        <v>116</v>
      </c>
      <c r="E32">
        <f t="shared" si="0"/>
        <v>4</v>
      </c>
      <c r="F32" s="9">
        <f t="shared" si="5"/>
        <v>4</v>
      </c>
      <c r="G32">
        <f t="shared" si="13"/>
        <v>4</v>
      </c>
      <c r="H32">
        <f>'発注意思決定'!D31</f>
        <v>5</v>
      </c>
      <c r="I32">
        <f t="shared" si="14"/>
        <v>20</v>
      </c>
      <c r="J32">
        <f t="shared" si="28"/>
        <v>4</v>
      </c>
      <c r="K32">
        <f t="shared" si="15"/>
        <v>4</v>
      </c>
      <c r="L32" s="9">
        <f t="shared" si="16"/>
        <v>16</v>
      </c>
      <c r="M32">
        <f t="shared" si="25"/>
        <v>4</v>
      </c>
      <c r="N32">
        <f>'発注意思決定'!G31</f>
        <v>5</v>
      </c>
      <c r="O32">
        <f t="shared" si="7"/>
        <v>16</v>
      </c>
      <c r="P32">
        <f t="shared" si="29"/>
        <v>4</v>
      </c>
      <c r="Q32">
        <f t="shared" si="18"/>
        <v>4</v>
      </c>
      <c r="R32" s="9">
        <f t="shared" si="1"/>
        <v>12</v>
      </c>
      <c r="S32">
        <f t="shared" si="8"/>
        <v>4</v>
      </c>
      <c r="T32">
        <f>'発注意思決定'!J31</f>
        <v>12</v>
      </c>
      <c r="U32">
        <f t="shared" si="9"/>
        <v>11</v>
      </c>
      <c r="V32">
        <f t="shared" si="30"/>
        <v>4</v>
      </c>
      <c r="W32">
        <f t="shared" si="20"/>
        <v>7</v>
      </c>
      <c r="X32" s="9">
        <f t="shared" si="10"/>
        <v>4</v>
      </c>
      <c r="Y32">
        <f t="shared" si="21"/>
        <v>7</v>
      </c>
      <c r="Z32">
        <f>'発注意思決定'!M31</f>
        <v>4</v>
      </c>
      <c r="AA32">
        <f t="shared" si="11"/>
        <v>7</v>
      </c>
      <c r="AB32">
        <f t="shared" si="31"/>
        <v>4</v>
      </c>
      <c r="AC32">
        <f t="shared" si="23"/>
        <v>7</v>
      </c>
      <c r="AD32" s="9">
        <f t="shared" si="32"/>
        <v>116</v>
      </c>
    </row>
    <row r="33" spans="1:30" ht="13.5">
      <c r="A33">
        <f t="shared" si="26"/>
        <v>29</v>
      </c>
      <c r="B33">
        <v>4</v>
      </c>
      <c r="C33">
        <f t="shared" si="12"/>
        <v>8</v>
      </c>
      <c r="D33" s="9">
        <f t="shared" si="27"/>
        <v>120</v>
      </c>
      <c r="E33">
        <f t="shared" si="0"/>
        <v>4</v>
      </c>
      <c r="F33" s="9">
        <f t="shared" si="5"/>
        <v>4</v>
      </c>
      <c r="G33">
        <f t="shared" si="13"/>
        <v>4</v>
      </c>
      <c r="H33">
        <f>'発注意思決定'!D32</f>
        <v>5</v>
      </c>
      <c r="I33">
        <f t="shared" si="14"/>
        <v>21</v>
      </c>
      <c r="J33">
        <f t="shared" si="28"/>
        <v>4</v>
      </c>
      <c r="K33">
        <f t="shared" si="15"/>
        <v>4</v>
      </c>
      <c r="L33" s="9">
        <f t="shared" si="16"/>
        <v>17</v>
      </c>
      <c r="M33">
        <f t="shared" si="25"/>
        <v>4</v>
      </c>
      <c r="N33">
        <f>'発注意思決定'!G32</f>
        <v>5</v>
      </c>
      <c r="O33">
        <f t="shared" si="7"/>
        <v>17</v>
      </c>
      <c r="P33">
        <f t="shared" si="29"/>
        <v>4</v>
      </c>
      <c r="Q33">
        <f t="shared" si="18"/>
        <v>4</v>
      </c>
      <c r="R33" s="9">
        <f t="shared" si="1"/>
        <v>13</v>
      </c>
      <c r="S33">
        <f t="shared" si="8"/>
        <v>4</v>
      </c>
      <c r="T33">
        <f>'発注意思決定'!J32</f>
        <v>5</v>
      </c>
      <c r="U33">
        <f t="shared" si="9"/>
        <v>16</v>
      </c>
      <c r="V33">
        <f t="shared" si="30"/>
        <v>7</v>
      </c>
      <c r="W33">
        <f t="shared" si="20"/>
        <v>4</v>
      </c>
      <c r="X33" s="9">
        <f t="shared" si="10"/>
        <v>12</v>
      </c>
      <c r="Y33">
        <f t="shared" si="21"/>
        <v>4</v>
      </c>
      <c r="Z33">
        <f>'発注意思決定'!M32</f>
        <v>12</v>
      </c>
      <c r="AA33">
        <f t="shared" si="11"/>
        <v>4</v>
      </c>
      <c r="AB33">
        <f t="shared" si="31"/>
        <v>7</v>
      </c>
      <c r="AC33">
        <f t="shared" si="23"/>
        <v>4</v>
      </c>
      <c r="AD33" s="9">
        <f t="shared" si="32"/>
        <v>120</v>
      </c>
    </row>
    <row r="34" spans="1:30" ht="13.5">
      <c r="A34">
        <f t="shared" si="26"/>
        <v>30</v>
      </c>
      <c r="B34">
        <v>4</v>
      </c>
      <c r="C34">
        <f t="shared" si="12"/>
        <v>8</v>
      </c>
      <c r="D34" s="9">
        <f t="shared" si="27"/>
        <v>124</v>
      </c>
      <c r="E34">
        <f t="shared" si="0"/>
        <v>4</v>
      </c>
      <c r="F34" s="9">
        <f t="shared" si="5"/>
        <v>4</v>
      </c>
      <c r="G34">
        <f t="shared" si="13"/>
        <v>4</v>
      </c>
      <c r="H34">
        <f>'発注意思決定'!D33</f>
        <v>5</v>
      </c>
      <c r="I34">
        <f t="shared" si="14"/>
        <v>22</v>
      </c>
      <c r="J34">
        <f t="shared" si="28"/>
        <v>4</v>
      </c>
      <c r="K34">
        <f t="shared" si="15"/>
        <v>4</v>
      </c>
      <c r="L34" s="9">
        <f t="shared" si="16"/>
        <v>18</v>
      </c>
      <c r="M34">
        <f t="shared" si="25"/>
        <v>4</v>
      </c>
      <c r="N34">
        <f>'発注意思決定'!G33</f>
        <v>6</v>
      </c>
      <c r="O34">
        <f t="shared" si="7"/>
        <v>18</v>
      </c>
      <c r="P34">
        <f t="shared" si="29"/>
        <v>4</v>
      </c>
      <c r="Q34">
        <f t="shared" si="18"/>
        <v>7</v>
      </c>
      <c r="R34" s="9">
        <f t="shared" si="1"/>
        <v>11</v>
      </c>
      <c r="S34">
        <f t="shared" si="8"/>
        <v>7</v>
      </c>
      <c r="T34">
        <f>'発注意思決定'!J33</f>
        <v>5</v>
      </c>
      <c r="U34">
        <f t="shared" si="9"/>
        <v>17</v>
      </c>
      <c r="V34">
        <f t="shared" si="30"/>
        <v>4</v>
      </c>
      <c r="W34">
        <f t="shared" si="20"/>
        <v>7</v>
      </c>
      <c r="X34" s="9">
        <f t="shared" si="10"/>
        <v>10</v>
      </c>
      <c r="Y34">
        <f t="shared" si="21"/>
        <v>7</v>
      </c>
      <c r="Z34">
        <f>'発注意思決定'!M33</f>
        <v>4</v>
      </c>
      <c r="AA34">
        <f t="shared" si="11"/>
        <v>12</v>
      </c>
      <c r="AB34">
        <f t="shared" si="31"/>
        <v>4</v>
      </c>
      <c r="AC34">
        <f t="shared" si="23"/>
        <v>12</v>
      </c>
      <c r="AD34" s="9">
        <f t="shared" si="32"/>
        <v>124</v>
      </c>
    </row>
    <row r="35" spans="1:30" ht="13.5">
      <c r="A35">
        <f t="shared" si="26"/>
        <v>31</v>
      </c>
      <c r="B35">
        <v>4</v>
      </c>
      <c r="C35">
        <f t="shared" si="12"/>
        <v>8</v>
      </c>
      <c r="D35" s="9">
        <f t="shared" si="27"/>
        <v>128</v>
      </c>
      <c r="E35">
        <f t="shared" si="0"/>
        <v>4</v>
      </c>
      <c r="F35" s="9">
        <f t="shared" si="5"/>
        <v>4</v>
      </c>
      <c r="G35">
        <f t="shared" si="13"/>
        <v>4</v>
      </c>
      <c r="H35">
        <f>'発注意思決定'!D34</f>
        <v>5</v>
      </c>
      <c r="I35">
        <f t="shared" si="14"/>
        <v>23</v>
      </c>
      <c r="J35">
        <f t="shared" si="28"/>
        <v>4</v>
      </c>
      <c r="K35">
        <f t="shared" si="15"/>
        <v>4</v>
      </c>
      <c r="L35" s="9">
        <f t="shared" si="16"/>
        <v>19</v>
      </c>
      <c r="M35">
        <f t="shared" si="25"/>
        <v>4</v>
      </c>
      <c r="N35">
        <f>'発注意思決定'!G34</f>
        <v>19</v>
      </c>
      <c r="O35">
        <f t="shared" si="7"/>
        <v>17</v>
      </c>
      <c r="P35">
        <f t="shared" si="29"/>
        <v>7</v>
      </c>
      <c r="Q35">
        <f t="shared" si="18"/>
        <v>4</v>
      </c>
      <c r="R35" s="9">
        <f t="shared" si="1"/>
        <v>13</v>
      </c>
      <c r="S35">
        <f t="shared" si="8"/>
        <v>4</v>
      </c>
      <c r="T35">
        <f>'発注意思決定'!J34</f>
        <v>5</v>
      </c>
      <c r="U35">
        <f t="shared" si="9"/>
        <v>15</v>
      </c>
      <c r="V35">
        <f t="shared" si="30"/>
        <v>7</v>
      </c>
      <c r="W35">
        <f t="shared" si="20"/>
        <v>4</v>
      </c>
      <c r="X35" s="9">
        <f t="shared" si="10"/>
        <v>11</v>
      </c>
      <c r="Y35">
        <f t="shared" si="21"/>
        <v>4</v>
      </c>
      <c r="Z35">
        <f>'発注意思決定'!M34</f>
        <v>11</v>
      </c>
      <c r="AA35">
        <f t="shared" si="11"/>
        <v>4</v>
      </c>
      <c r="AB35">
        <f t="shared" si="31"/>
        <v>12</v>
      </c>
      <c r="AC35">
        <f t="shared" si="23"/>
        <v>4</v>
      </c>
      <c r="AD35" s="9">
        <f t="shared" si="32"/>
        <v>128</v>
      </c>
    </row>
    <row r="36" spans="1:30" ht="13.5">
      <c r="A36">
        <f t="shared" si="26"/>
        <v>32</v>
      </c>
      <c r="B36">
        <v>4</v>
      </c>
      <c r="C36">
        <f t="shared" si="12"/>
        <v>8</v>
      </c>
      <c r="D36" s="9">
        <f t="shared" si="27"/>
        <v>132</v>
      </c>
      <c r="E36">
        <f aca="true" t="shared" si="33" ref="E36:E53">MIN(G36,C36)</f>
        <v>4</v>
      </c>
      <c r="F36" s="9">
        <f t="shared" si="5"/>
        <v>4</v>
      </c>
      <c r="G36">
        <f t="shared" si="13"/>
        <v>4</v>
      </c>
      <c r="H36">
        <f>'発注意思決定'!D35</f>
        <v>5</v>
      </c>
      <c r="I36">
        <f t="shared" si="14"/>
        <v>24</v>
      </c>
      <c r="J36">
        <f t="shared" si="28"/>
        <v>4</v>
      </c>
      <c r="K36">
        <f t="shared" si="15"/>
        <v>7</v>
      </c>
      <c r="L36" s="9">
        <f t="shared" si="16"/>
        <v>17</v>
      </c>
      <c r="M36">
        <f t="shared" si="25"/>
        <v>7</v>
      </c>
      <c r="N36">
        <f>'発注意思決定'!G35</f>
        <v>6</v>
      </c>
      <c r="O36">
        <f t="shared" si="7"/>
        <v>32</v>
      </c>
      <c r="P36">
        <f t="shared" si="29"/>
        <v>4</v>
      </c>
      <c r="Q36">
        <f t="shared" si="18"/>
        <v>7</v>
      </c>
      <c r="R36" s="9">
        <f t="shared" si="1"/>
        <v>25</v>
      </c>
      <c r="S36">
        <f t="shared" si="8"/>
        <v>7</v>
      </c>
      <c r="T36">
        <f>'発注意思決定'!J35</f>
        <v>25</v>
      </c>
      <c r="U36">
        <f t="shared" si="9"/>
        <v>16</v>
      </c>
      <c r="V36">
        <f t="shared" si="30"/>
        <v>4</v>
      </c>
      <c r="W36">
        <f t="shared" si="20"/>
        <v>12</v>
      </c>
      <c r="X36" s="9">
        <f t="shared" si="10"/>
        <v>4</v>
      </c>
      <c r="Y36">
        <f t="shared" si="21"/>
        <v>12</v>
      </c>
      <c r="Z36">
        <f>'発注意思決定'!M35</f>
        <v>5</v>
      </c>
      <c r="AA36">
        <f t="shared" si="11"/>
        <v>11</v>
      </c>
      <c r="AB36">
        <f t="shared" si="31"/>
        <v>4</v>
      </c>
      <c r="AC36">
        <f t="shared" si="23"/>
        <v>11</v>
      </c>
      <c r="AD36" s="9">
        <f t="shared" si="32"/>
        <v>132</v>
      </c>
    </row>
    <row r="37" spans="1:30" ht="13.5">
      <c r="A37">
        <f t="shared" si="26"/>
        <v>33</v>
      </c>
      <c r="B37">
        <v>4</v>
      </c>
      <c r="C37">
        <f t="shared" si="12"/>
        <v>8</v>
      </c>
      <c r="D37" s="9">
        <f t="shared" si="27"/>
        <v>136</v>
      </c>
      <c r="E37">
        <f t="shared" si="33"/>
        <v>4</v>
      </c>
      <c r="F37" s="9">
        <f aca="true" t="shared" si="34" ref="F37:F68">C37-E37</f>
        <v>4</v>
      </c>
      <c r="G37">
        <f t="shared" si="13"/>
        <v>4</v>
      </c>
      <c r="H37">
        <f>'発注意思決定'!D36</f>
        <v>5</v>
      </c>
      <c r="I37">
        <f t="shared" si="14"/>
        <v>22</v>
      </c>
      <c r="J37">
        <f t="shared" si="28"/>
        <v>7</v>
      </c>
      <c r="K37">
        <f t="shared" si="15"/>
        <v>4</v>
      </c>
      <c r="L37" s="9">
        <f t="shared" si="16"/>
        <v>18</v>
      </c>
      <c r="M37">
        <f t="shared" si="25"/>
        <v>4</v>
      </c>
      <c r="N37">
        <f>'発注意思決定'!G36</f>
        <v>6</v>
      </c>
      <c r="O37">
        <f t="shared" si="7"/>
        <v>31</v>
      </c>
      <c r="P37">
        <f t="shared" si="29"/>
        <v>7</v>
      </c>
      <c r="Q37">
        <f t="shared" si="18"/>
        <v>4</v>
      </c>
      <c r="R37" s="9">
        <f t="shared" si="1"/>
        <v>27</v>
      </c>
      <c r="S37">
        <f t="shared" si="8"/>
        <v>4</v>
      </c>
      <c r="T37">
        <f>'発注意思決定'!J36</f>
        <v>5</v>
      </c>
      <c r="U37">
        <f t="shared" si="9"/>
        <v>29</v>
      </c>
      <c r="V37">
        <f t="shared" si="30"/>
        <v>12</v>
      </c>
      <c r="W37">
        <f t="shared" si="20"/>
        <v>4</v>
      </c>
      <c r="X37" s="9">
        <f t="shared" si="10"/>
        <v>25</v>
      </c>
      <c r="Y37">
        <f t="shared" si="21"/>
        <v>4</v>
      </c>
      <c r="Z37">
        <f>'発注意思決定'!M36</f>
        <v>25</v>
      </c>
      <c r="AA37">
        <f t="shared" si="11"/>
        <v>5</v>
      </c>
      <c r="AB37">
        <f t="shared" si="31"/>
        <v>11</v>
      </c>
      <c r="AC37">
        <f t="shared" si="23"/>
        <v>5</v>
      </c>
      <c r="AD37" s="9">
        <f t="shared" si="32"/>
        <v>136</v>
      </c>
    </row>
    <row r="38" spans="1:30" ht="13.5">
      <c r="A38">
        <f t="shared" si="26"/>
        <v>34</v>
      </c>
      <c r="B38">
        <v>4</v>
      </c>
      <c r="C38">
        <f t="shared" si="12"/>
        <v>8</v>
      </c>
      <c r="D38" s="9">
        <f t="shared" si="27"/>
        <v>143</v>
      </c>
      <c r="E38">
        <f t="shared" si="33"/>
        <v>7</v>
      </c>
      <c r="F38" s="9">
        <f t="shared" si="34"/>
        <v>1</v>
      </c>
      <c r="G38">
        <f t="shared" si="13"/>
        <v>7</v>
      </c>
      <c r="H38">
        <f>'発注意思決定'!D37</f>
        <v>5</v>
      </c>
      <c r="I38">
        <f t="shared" si="14"/>
        <v>23</v>
      </c>
      <c r="J38">
        <f t="shared" si="28"/>
        <v>4</v>
      </c>
      <c r="K38">
        <f t="shared" si="15"/>
        <v>7</v>
      </c>
      <c r="L38" s="9">
        <f t="shared" si="16"/>
        <v>16</v>
      </c>
      <c r="M38">
        <f t="shared" si="25"/>
        <v>7</v>
      </c>
      <c r="N38">
        <f>'発注意思決定'!G37</f>
        <v>6</v>
      </c>
      <c r="O38">
        <f t="shared" si="7"/>
        <v>33</v>
      </c>
      <c r="P38">
        <f t="shared" si="29"/>
        <v>4</v>
      </c>
      <c r="Q38">
        <f t="shared" si="18"/>
        <v>12</v>
      </c>
      <c r="R38" s="9">
        <f t="shared" si="1"/>
        <v>21</v>
      </c>
      <c r="S38">
        <f t="shared" si="8"/>
        <v>12</v>
      </c>
      <c r="T38">
        <f>'発注意思決定'!J37</f>
        <v>6</v>
      </c>
      <c r="U38">
        <f t="shared" si="9"/>
        <v>30</v>
      </c>
      <c r="V38">
        <f t="shared" si="30"/>
        <v>4</v>
      </c>
      <c r="W38">
        <f t="shared" si="20"/>
        <v>11</v>
      </c>
      <c r="X38" s="9">
        <f t="shared" si="10"/>
        <v>19</v>
      </c>
      <c r="Y38">
        <f t="shared" si="21"/>
        <v>11</v>
      </c>
      <c r="Z38">
        <f>'発注意思決定'!M37</f>
        <v>0</v>
      </c>
      <c r="AA38">
        <f t="shared" si="11"/>
        <v>25</v>
      </c>
      <c r="AB38">
        <f t="shared" si="31"/>
        <v>5</v>
      </c>
      <c r="AC38">
        <f t="shared" si="23"/>
        <v>25</v>
      </c>
      <c r="AD38" s="9">
        <f t="shared" si="32"/>
        <v>143</v>
      </c>
    </row>
    <row r="39" spans="1:30" ht="13.5">
      <c r="A39">
        <f t="shared" si="26"/>
        <v>35</v>
      </c>
      <c r="B39">
        <v>4</v>
      </c>
      <c r="C39">
        <f t="shared" si="12"/>
        <v>5</v>
      </c>
      <c r="D39" s="9">
        <f t="shared" si="27"/>
        <v>147</v>
      </c>
      <c r="E39">
        <f t="shared" si="33"/>
        <v>4</v>
      </c>
      <c r="F39" s="9">
        <f t="shared" si="34"/>
        <v>1</v>
      </c>
      <c r="G39">
        <f t="shared" si="13"/>
        <v>4</v>
      </c>
      <c r="H39">
        <f>'発注意思決定'!D38</f>
        <v>5</v>
      </c>
      <c r="I39">
        <f t="shared" si="14"/>
        <v>21</v>
      </c>
      <c r="J39">
        <f t="shared" si="28"/>
        <v>7</v>
      </c>
      <c r="K39">
        <f t="shared" si="15"/>
        <v>4</v>
      </c>
      <c r="L39" s="9">
        <f t="shared" si="16"/>
        <v>17</v>
      </c>
      <c r="M39">
        <f t="shared" si="25"/>
        <v>4</v>
      </c>
      <c r="N39">
        <f>'発注意思決定'!G38</f>
        <v>6</v>
      </c>
      <c r="O39">
        <f t="shared" si="7"/>
        <v>27</v>
      </c>
      <c r="P39">
        <f t="shared" si="29"/>
        <v>12</v>
      </c>
      <c r="Q39">
        <f t="shared" si="18"/>
        <v>4</v>
      </c>
      <c r="R39" s="9">
        <f t="shared" si="1"/>
        <v>23</v>
      </c>
      <c r="S39">
        <f t="shared" si="8"/>
        <v>4</v>
      </c>
      <c r="T39">
        <f>'発注意思決定'!J38</f>
        <v>6</v>
      </c>
      <c r="U39">
        <f t="shared" si="9"/>
        <v>25</v>
      </c>
      <c r="V39">
        <f t="shared" si="30"/>
        <v>11</v>
      </c>
      <c r="W39">
        <f t="shared" si="20"/>
        <v>5</v>
      </c>
      <c r="X39" s="9">
        <f t="shared" si="10"/>
        <v>20</v>
      </c>
      <c r="Y39">
        <f t="shared" si="21"/>
        <v>5</v>
      </c>
      <c r="Z39">
        <f>'発注意思決定'!M38</f>
        <v>20</v>
      </c>
      <c r="AA39">
        <f t="shared" si="11"/>
        <v>0</v>
      </c>
      <c r="AB39">
        <f t="shared" si="31"/>
        <v>25</v>
      </c>
      <c r="AC39">
        <f t="shared" si="23"/>
        <v>0</v>
      </c>
      <c r="AD39" s="9">
        <f t="shared" si="32"/>
        <v>147</v>
      </c>
    </row>
    <row r="40" spans="1:30" ht="13.5">
      <c r="A40">
        <f t="shared" si="26"/>
        <v>36</v>
      </c>
      <c r="B40">
        <v>4</v>
      </c>
      <c r="C40">
        <f t="shared" si="12"/>
        <v>5</v>
      </c>
      <c r="D40" s="9">
        <f t="shared" si="27"/>
        <v>152</v>
      </c>
      <c r="E40">
        <f t="shared" si="33"/>
        <v>5</v>
      </c>
      <c r="F40" s="9">
        <f t="shared" si="34"/>
        <v>0</v>
      </c>
      <c r="G40">
        <f t="shared" si="13"/>
        <v>7</v>
      </c>
      <c r="H40">
        <f>'発注意思決定'!D39</f>
        <v>5</v>
      </c>
      <c r="I40">
        <f t="shared" si="14"/>
        <v>22</v>
      </c>
      <c r="J40">
        <f t="shared" si="28"/>
        <v>4</v>
      </c>
      <c r="K40">
        <f t="shared" si="15"/>
        <v>12</v>
      </c>
      <c r="L40" s="9">
        <f t="shared" si="16"/>
        <v>10</v>
      </c>
      <c r="M40">
        <f t="shared" si="25"/>
        <v>12</v>
      </c>
      <c r="N40">
        <f>'発注意思決定'!G39</f>
        <v>6</v>
      </c>
      <c r="O40">
        <f t="shared" si="7"/>
        <v>29</v>
      </c>
      <c r="P40">
        <f t="shared" si="29"/>
        <v>4</v>
      </c>
      <c r="Q40">
        <f t="shared" si="18"/>
        <v>11</v>
      </c>
      <c r="R40" s="9">
        <f t="shared" si="1"/>
        <v>18</v>
      </c>
      <c r="S40">
        <f t="shared" si="8"/>
        <v>11</v>
      </c>
      <c r="T40">
        <f>'発注意思決定'!J39</f>
        <v>6</v>
      </c>
      <c r="U40">
        <f t="shared" si="9"/>
        <v>26</v>
      </c>
      <c r="V40">
        <f t="shared" si="30"/>
        <v>5</v>
      </c>
      <c r="W40">
        <f t="shared" si="20"/>
        <v>25</v>
      </c>
      <c r="X40" s="9">
        <f t="shared" si="10"/>
        <v>1</v>
      </c>
      <c r="Y40">
        <f t="shared" si="21"/>
        <v>25</v>
      </c>
      <c r="Z40">
        <f>'発注意思決定'!M39</f>
        <v>5</v>
      </c>
      <c r="AA40">
        <f t="shared" si="11"/>
        <v>20</v>
      </c>
      <c r="AB40">
        <f t="shared" si="31"/>
        <v>0</v>
      </c>
      <c r="AC40">
        <f t="shared" si="23"/>
        <v>20</v>
      </c>
      <c r="AD40" s="9">
        <f t="shared" si="32"/>
        <v>152</v>
      </c>
    </row>
    <row r="41" spans="1:30" ht="13.5">
      <c r="A41">
        <f t="shared" si="26"/>
        <v>37</v>
      </c>
      <c r="B41">
        <v>4</v>
      </c>
      <c r="C41">
        <f t="shared" si="12"/>
        <v>4</v>
      </c>
      <c r="D41" s="9">
        <f t="shared" si="27"/>
        <v>156</v>
      </c>
      <c r="E41">
        <f t="shared" si="33"/>
        <v>4</v>
      </c>
      <c r="F41" s="9">
        <f t="shared" si="34"/>
        <v>0</v>
      </c>
      <c r="G41">
        <f t="shared" si="13"/>
        <v>6</v>
      </c>
      <c r="H41">
        <f>'発注意思決定'!D40</f>
        <v>5</v>
      </c>
      <c r="I41">
        <f t="shared" si="14"/>
        <v>15</v>
      </c>
      <c r="J41">
        <f t="shared" si="28"/>
        <v>12</v>
      </c>
      <c r="K41">
        <f t="shared" si="15"/>
        <v>4</v>
      </c>
      <c r="L41" s="9">
        <f t="shared" si="16"/>
        <v>11</v>
      </c>
      <c r="M41">
        <f t="shared" si="25"/>
        <v>4</v>
      </c>
      <c r="N41">
        <f>'発注意思決定'!G40</f>
        <v>6</v>
      </c>
      <c r="O41">
        <f t="shared" si="7"/>
        <v>24</v>
      </c>
      <c r="P41">
        <f t="shared" si="29"/>
        <v>11</v>
      </c>
      <c r="Q41">
        <f t="shared" si="18"/>
        <v>5</v>
      </c>
      <c r="R41" s="9">
        <f t="shared" si="1"/>
        <v>19</v>
      </c>
      <c r="S41">
        <f t="shared" si="8"/>
        <v>5</v>
      </c>
      <c r="T41">
        <f>'発注意思決定'!J40</f>
        <v>19</v>
      </c>
      <c r="U41">
        <f t="shared" si="9"/>
        <v>7</v>
      </c>
      <c r="V41">
        <f t="shared" si="30"/>
        <v>25</v>
      </c>
      <c r="W41">
        <f t="shared" si="20"/>
        <v>0</v>
      </c>
      <c r="X41" s="9">
        <f t="shared" si="10"/>
        <v>7</v>
      </c>
      <c r="Y41">
        <f t="shared" si="21"/>
        <v>0</v>
      </c>
      <c r="Z41">
        <f>'発注意思決定'!M40</f>
        <v>7</v>
      </c>
      <c r="AA41">
        <f t="shared" si="11"/>
        <v>5</v>
      </c>
      <c r="AB41">
        <f t="shared" si="31"/>
        <v>20</v>
      </c>
      <c r="AC41">
        <f t="shared" si="23"/>
        <v>5</v>
      </c>
      <c r="AD41" s="9">
        <f t="shared" si="32"/>
        <v>156</v>
      </c>
    </row>
    <row r="42" spans="1:30" ht="13.5">
      <c r="A42">
        <f t="shared" si="26"/>
        <v>38</v>
      </c>
      <c r="B42">
        <v>4</v>
      </c>
      <c r="C42">
        <f t="shared" si="12"/>
        <v>4</v>
      </c>
      <c r="D42" s="9">
        <f t="shared" si="27"/>
        <v>160</v>
      </c>
      <c r="E42">
        <f t="shared" si="33"/>
        <v>4</v>
      </c>
      <c r="F42" s="9">
        <f t="shared" si="34"/>
        <v>0</v>
      </c>
      <c r="G42">
        <f t="shared" si="13"/>
        <v>14</v>
      </c>
      <c r="H42">
        <f>'発注意思決定'!D41</f>
        <v>0</v>
      </c>
      <c r="I42">
        <f t="shared" si="14"/>
        <v>16</v>
      </c>
      <c r="J42">
        <f t="shared" si="28"/>
        <v>4</v>
      </c>
      <c r="K42">
        <f t="shared" si="15"/>
        <v>11</v>
      </c>
      <c r="L42" s="9">
        <f t="shared" si="16"/>
        <v>5</v>
      </c>
      <c r="M42">
        <f t="shared" si="25"/>
        <v>11</v>
      </c>
      <c r="N42">
        <f>'発注意思決定'!G41</f>
        <v>6</v>
      </c>
      <c r="O42">
        <f t="shared" si="7"/>
        <v>25</v>
      </c>
      <c r="P42">
        <f t="shared" si="29"/>
        <v>5</v>
      </c>
      <c r="Q42">
        <f t="shared" si="18"/>
        <v>25</v>
      </c>
      <c r="R42" s="9">
        <f t="shared" si="1"/>
        <v>0</v>
      </c>
      <c r="S42">
        <f t="shared" si="8"/>
        <v>25</v>
      </c>
      <c r="T42">
        <f>'発注意思決定'!J41</f>
        <v>0</v>
      </c>
      <c r="U42">
        <f t="shared" si="9"/>
        <v>26</v>
      </c>
      <c r="V42">
        <f t="shared" si="30"/>
        <v>0</v>
      </c>
      <c r="W42">
        <f t="shared" si="20"/>
        <v>20</v>
      </c>
      <c r="X42" s="9">
        <f t="shared" si="10"/>
        <v>6</v>
      </c>
      <c r="Y42">
        <f t="shared" si="21"/>
        <v>20</v>
      </c>
      <c r="Z42">
        <f>'発注意思決定'!M41</f>
        <v>0</v>
      </c>
      <c r="AA42">
        <f t="shared" si="11"/>
        <v>7</v>
      </c>
      <c r="AB42">
        <f t="shared" si="31"/>
        <v>5</v>
      </c>
      <c r="AC42">
        <f t="shared" si="23"/>
        <v>7</v>
      </c>
      <c r="AD42" s="9">
        <f t="shared" si="32"/>
        <v>160</v>
      </c>
    </row>
    <row r="43" spans="1:30" ht="13.5">
      <c r="A43">
        <f t="shared" si="26"/>
        <v>39</v>
      </c>
      <c r="B43">
        <v>4</v>
      </c>
      <c r="C43">
        <f t="shared" si="12"/>
        <v>4</v>
      </c>
      <c r="D43" s="9">
        <f t="shared" si="27"/>
        <v>164</v>
      </c>
      <c r="E43">
        <f t="shared" si="33"/>
        <v>4</v>
      </c>
      <c r="F43" s="9">
        <f t="shared" si="34"/>
        <v>0</v>
      </c>
      <c r="G43">
        <f t="shared" si="13"/>
        <v>14</v>
      </c>
      <c r="H43">
        <f>'発注意思決定'!D42</f>
        <v>0</v>
      </c>
      <c r="I43">
        <f t="shared" si="14"/>
        <v>5</v>
      </c>
      <c r="J43">
        <f t="shared" si="28"/>
        <v>11</v>
      </c>
      <c r="K43">
        <f t="shared" si="15"/>
        <v>5</v>
      </c>
      <c r="L43" s="9">
        <f t="shared" si="16"/>
        <v>0</v>
      </c>
      <c r="M43">
        <f t="shared" si="25"/>
        <v>5</v>
      </c>
      <c r="N43">
        <f>'発注意思決定'!G42</f>
        <v>6</v>
      </c>
      <c r="O43">
        <f t="shared" si="7"/>
        <v>6</v>
      </c>
      <c r="P43">
        <f t="shared" si="29"/>
        <v>25</v>
      </c>
      <c r="Q43">
        <f t="shared" si="18"/>
        <v>0</v>
      </c>
      <c r="R43" s="9">
        <f t="shared" si="1"/>
        <v>6</v>
      </c>
      <c r="S43">
        <f t="shared" si="8"/>
        <v>0</v>
      </c>
      <c r="T43">
        <f>'発注意思決定'!J42</f>
        <v>6</v>
      </c>
      <c r="U43">
        <f t="shared" si="9"/>
        <v>6</v>
      </c>
      <c r="V43">
        <f t="shared" si="30"/>
        <v>20</v>
      </c>
      <c r="W43">
        <f t="shared" si="20"/>
        <v>5</v>
      </c>
      <c r="X43" s="9">
        <f t="shared" si="10"/>
        <v>1</v>
      </c>
      <c r="Y43">
        <f t="shared" si="21"/>
        <v>5</v>
      </c>
      <c r="Z43">
        <f>'発注意思決定'!M42</f>
        <v>1</v>
      </c>
      <c r="AA43">
        <f t="shared" si="11"/>
        <v>0</v>
      </c>
      <c r="AB43">
        <f t="shared" si="31"/>
        <v>7</v>
      </c>
      <c r="AC43">
        <f t="shared" si="23"/>
        <v>0</v>
      </c>
      <c r="AD43" s="9">
        <f t="shared" si="32"/>
        <v>164</v>
      </c>
    </row>
    <row r="44" spans="1:30" ht="13.5">
      <c r="A44">
        <f t="shared" si="26"/>
        <v>40</v>
      </c>
      <c r="B44">
        <v>4</v>
      </c>
      <c r="C44">
        <f t="shared" si="12"/>
        <v>4</v>
      </c>
      <c r="D44" s="9">
        <f t="shared" si="27"/>
        <v>168</v>
      </c>
      <c r="E44">
        <f t="shared" si="33"/>
        <v>4</v>
      </c>
      <c r="F44" s="9">
        <f t="shared" si="34"/>
        <v>0</v>
      </c>
      <c r="G44">
        <f t="shared" si="13"/>
        <v>21</v>
      </c>
      <c r="H44">
        <f>'発注意思決定'!D43</f>
        <v>0</v>
      </c>
      <c r="I44">
        <f t="shared" si="14"/>
        <v>0</v>
      </c>
      <c r="J44">
        <f t="shared" si="28"/>
        <v>5</v>
      </c>
      <c r="K44">
        <f t="shared" si="15"/>
        <v>0</v>
      </c>
      <c r="L44" s="9">
        <f t="shared" si="16"/>
        <v>0</v>
      </c>
      <c r="M44">
        <f t="shared" si="25"/>
        <v>25</v>
      </c>
      <c r="N44">
        <f>'発注意思決定'!G43</f>
        <v>0</v>
      </c>
      <c r="O44">
        <f t="shared" si="7"/>
        <v>12</v>
      </c>
      <c r="P44">
        <f t="shared" si="29"/>
        <v>0</v>
      </c>
      <c r="Q44">
        <f t="shared" si="18"/>
        <v>12</v>
      </c>
      <c r="R44" s="9">
        <f t="shared" si="1"/>
        <v>0</v>
      </c>
      <c r="S44">
        <f t="shared" si="8"/>
        <v>20</v>
      </c>
      <c r="T44">
        <f>'発注意思決定'!J43</f>
        <v>0</v>
      </c>
      <c r="U44">
        <f t="shared" si="9"/>
        <v>7</v>
      </c>
      <c r="V44">
        <f t="shared" si="30"/>
        <v>5</v>
      </c>
      <c r="W44">
        <f t="shared" si="20"/>
        <v>7</v>
      </c>
      <c r="X44" s="9">
        <f t="shared" si="10"/>
        <v>0</v>
      </c>
      <c r="Y44">
        <f t="shared" si="21"/>
        <v>7</v>
      </c>
      <c r="Z44">
        <f>'発注意思決定'!M43</f>
        <v>0</v>
      </c>
      <c r="AA44">
        <f t="shared" si="11"/>
        <v>1</v>
      </c>
      <c r="AB44">
        <f t="shared" si="31"/>
        <v>0</v>
      </c>
      <c r="AC44">
        <f t="shared" si="23"/>
        <v>1</v>
      </c>
      <c r="AD44" s="9">
        <f t="shared" si="32"/>
        <v>168</v>
      </c>
    </row>
    <row r="45" spans="1:30" ht="13.5">
      <c r="A45">
        <f t="shared" si="26"/>
        <v>41</v>
      </c>
      <c r="B45">
        <v>4</v>
      </c>
      <c r="C45">
        <f t="shared" si="12"/>
        <v>4</v>
      </c>
      <c r="D45" s="9">
        <f t="shared" si="27"/>
        <v>172</v>
      </c>
      <c r="E45">
        <f t="shared" si="33"/>
        <v>4</v>
      </c>
      <c r="F45" s="9">
        <f t="shared" si="34"/>
        <v>0</v>
      </c>
      <c r="G45">
        <f t="shared" si="13"/>
        <v>22</v>
      </c>
      <c r="H45">
        <f>'発注意思決定'!D44</f>
        <v>0</v>
      </c>
      <c r="I45">
        <f t="shared" si="14"/>
        <v>0</v>
      </c>
      <c r="J45">
        <f t="shared" si="28"/>
        <v>0</v>
      </c>
      <c r="K45">
        <f t="shared" si="15"/>
        <v>0</v>
      </c>
      <c r="L45" s="9">
        <f t="shared" si="16"/>
        <v>0</v>
      </c>
      <c r="M45">
        <f t="shared" si="25"/>
        <v>25</v>
      </c>
      <c r="N45">
        <f>'発注意思決定'!G44</f>
        <v>0</v>
      </c>
      <c r="O45">
        <f t="shared" si="7"/>
        <v>0</v>
      </c>
      <c r="P45">
        <f t="shared" si="29"/>
        <v>12</v>
      </c>
      <c r="Q45">
        <f t="shared" si="18"/>
        <v>0</v>
      </c>
      <c r="R45" s="9">
        <f t="shared" si="1"/>
        <v>0</v>
      </c>
      <c r="S45">
        <f t="shared" si="8"/>
        <v>13</v>
      </c>
      <c r="T45">
        <f>'発注意思決定'!J44</f>
        <v>6</v>
      </c>
      <c r="U45">
        <f t="shared" si="9"/>
        <v>0</v>
      </c>
      <c r="V45">
        <f t="shared" si="30"/>
        <v>7</v>
      </c>
      <c r="W45">
        <f t="shared" si="20"/>
        <v>0</v>
      </c>
      <c r="X45" s="9">
        <f t="shared" si="10"/>
        <v>0</v>
      </c>
      <c r="Y45">
        <f t="shared" si="21"/>
        <v>0</v>
      </c>
      <c r="Z45">
        <f>'発注意思決定'!M44</f>
        <v>0</v>
      </c>
      <c r="AA45">
        <f t="shared" si="11"/>
        <v>0</v>
      </c>
      <c r="AB45">
        <f t="shared" si="31"/>
        <v>1</v>
      </c>
      <c r="AC45">
        <f t="shared" si="23"/>
        <v>0</v>
      </c>
      <c r="AD45" s="9">
        <f t="shared" si="32"/>
        <v>172</v>
      </c>
    </row>
    <row r="46" spans="1:30" ht="13.5">
      <c r="A46">
        <f t="shared" si="26"/>
        <v>42</v>
      </c>
      <c r="B46">
        <v>4</v>
      </c>
      <c r="C46">
        <f t="shared" si="12"/>
        <v>4</v>
      </c>
      <c r="D46" s="9">
        <f t="shared" si="27"/>
        <v>176</v>
      </c>
      <c r="E46">
        <f t="shared" si="33"/>
        <v>4</v>
      </c>
      <c r="F46" s="9">
        <f t="shared" si="34"/>
        <v>0</v>
      </c>
      <c r="G46">
        <f t="shared" si="13"/>
        <v>18</v>
      </c>
      <c r="H46">
        <f>'発注意思決定'!D45</f>
        <v>0</v>
      </c>
      <c r="I46">
        <f t="shared" si="14"/>
        <v>0</v>
      </c>
      <c r="J46">
        <f t="shared" si="28"/>
        <v>0</v>
      </c>
      <c r="K46">
        <f t="shared" si="15"/>
        <v>0</v>
      </c>
      <c r="L46" s="9">
        <f t="shared" si="16"/>
        <v>0</v>
      </c>
      <c r="M46">
        <f t="shared" si="25"/>
        <v>37</v>
      </c>
      <c r="N46">
        <f>'発注意思決定'!G45</f>
        <v>0</v>
      </c>
      <c r="O46">
        <f t="shared" si="7"/>
        <v>0</v>
      </c>
      <c r="P46">
        <f t="shared" si="29"/>
        <v>0</v>
      </c>
      <c r="Q46">
        <f t="shared" si="18"/>
        <v>0</v>
      </c>
      <c r="R46" s="9">
        <f t="shared" si="1"/>
        <v>0</v>
      </c>
      <c r="S46">
        <f t="shared" si="8"/>
        <v>20</v>
      </c>
      <c r="T46">
        <f>'発注意思決定'!J45</f>
        <v>0</v>
      </c>
      <c r="U46">
        <f t="shared" si="9"/>
        <v>6</v>
      </c>
      <c r="V46">
        <f t="shared" si="30"/>
        <v>0</v>
      </c>
      <c r="W46">
        <f t="shared" si="20"/>
        <v>1</v>
      </c>
      <c r="X46" s="9">
        <f t="shared" si="10"/>
        <v>5</v>
      </c>
      <c r="Y46">
        <f t="shared" si="21"/>
        <v>1</v>
      </c>
      <c r="Z46">
        <f>'発注意思決定'!M45</f>
        <v>5</v>
      </c>
      <c r="AA46">
        <f t="shared" si="11"/>
        <v>0</v>
      </c>
      <c r="AB46">
        <f t="shared" si="31"/>
        <v>0</v>
      </c>
      <c r="AC46">
        <f t="shared" si="23"/>
        <v>0</v>
      </c>
      <c r="AD46" s="9">
        <f t="shared" si="32"/>
        <v>176</v>
      </c>
    </row>
    <row r="47" spans="1:30" ht="13.5">
      <c r="A47">
        <f t="shared" si="26"/>
        <v>43</v>
      </c>
      <c r="B47">
        <v>4</v>
      </c>
      <c r="C47">
        <f t="shared" si="12"/>
        <v>4</v>
      </c>
      <c r="D47" s="9">
        <f t="shared" si="27"/>
        <v>180</v>
      </c>
      <c r="E47">
        <f t="shared" si="33"/>
        <v>4</v>
      </c>
      <c r="F47" s="9">
        <f t="shared" si="34"/>
        <v>0</v>
      </c>
      <c r="G47">
        <f t="shared" si="13"/>
        <v>14</v>
      </c>
      <c r="H47">
        <f>'発注意思決定'!D46</f>
        <v>0</v>
      </c>
      <c r="I47">
        <f t="shared" si="14"/>
        <v>0</v>
      </c>
      <c r="J47">
        <f t="shared" si="28"/>
        <v>0</v>
      </c>
      <c r="K47">
        <f t="shared" si="15"/>
        <v>0</v>
      </c>
      <c r="L47" s="9">
        <f t="shared" si="16"/>
        <v>0</v>
      </c>
      <c r="M47">
        <f t="shared" si="25"/>
        <v>37</v>
      </c>
      <c r="N47">
        <f>'発注意思決定'!G46</f>
        <v>0</v>
      </c>
      <c r="O47">
        <f t="shared" si="7"/>
        <v>0</v>
      </c>
      <c r="P47">
        <f t="shared" si="29"/>
        <v>0</v>
      </c>
      <c r="Q47">
        <f t="shared" si="18"/>
        <v>0</v>
      </c>
      <c r="R47" s="9">
        <f t="shared" si="1"/>
        <v>0</v>
      </c>
      <c r="S47">
        <f t="shared" si="8"/>
        <v>20</v>
      </c>
      <c r="T47">
        <f>'発注意思決定'!J46</f>
        <v>0</v>
      </c>
      <c r="U47">
        <f t="shared" si="9"/>
        <v>5</v>
      </c>
      <c r="V47">
        <f t="shared" si="30"/>
        <v>1</v>
      </c>
      <c r="W47">
        <f t="shared" si="20"/>
        <v>0</v>
      </c>
      <c r="X47" s="9">
        <f t="shared" si="10"/>
        <v>5</v>
      </c>
      <c r="Y47">
        <f t="shared" si="21"/>
        <v>0</v>
      </c>
      <c r="Z47">
        <f>'発注意思決定'!M46</f>
        <v>0</v>
      </c>
      <c r="AA47">
        <f t="shared" si="11"/>
        <v>5</v>
      </c>
      <c r="AB47">
        <f t="shared" si="31"/>
        <v>0</v>
      </c>
      <c r="AC47">
        <f t="shared" si="23"/>
        <v>5</v>
      </c>
      <c r="AD47" s="9">
        <f t="shared" si="32"/>
        <v>180</v>
      </c>
    </row>
    <row r="48" spans="1:30" ht="13.5">
      <c r="A48">
        <f t="shared" si="26"/>
        <v>44</v>
      </c>
      <c r="B48">
        <v>4</v>
      </c>
      <c r="C48">
        <f t="shared" si="12"/>
        <v>4</v>
      </c>
      <c r="D48" s="9">
        <f t="shared" si="27"/>
        <v>184</v>
      </c>
      <c r="E48">
        <f t="shared" si="33"/>
        <v>4</v>
      </c>
      <c r="F48" s="9">
        <f t="shared" si="34"/>
        <v>0</v>
      </c>
      <c r="G48">
        <f t="shared" si="13"/>
        <v>10</v>
      </c>
      <c r="H48">
        <f>'発注意思決定'!D47</f>
        <v>0</v>
      </c>
      <c r="I48">
        <f t="shared" si="14"/>
        <v>0</v>
      </c>
      <c r="J48">
        <f t="shared" si="28"/>
        <v>0</v>
      </c>
      <c r="K48">
        <f t="shared" si="15"/>
        <v>0</v>
      </c>
      <c r="L48" s="9">
        <f t="shared" si="16"/>
        <v>0</v>
      </c>
      <c r="M48">
        <f t="shared" si="25"/>
        <v>37</v>
      </c>
      <c r="N48">
        <f>'発注意思決定'!G47</f>
        <v>0</v>
      </c>
      <c r="O48">
        <f t="shared" si="7"/>
        <v>0</v>
      </c>
      <c r="P48">
        <f t="shared" si="29"/>
        <v>0</v>
      </c>
      <c r="Q48">
        <f t="shared" si="18"/>
        <v>0</v>
      </c>
      <c r="R48" s="9">
        <f t="shared" si="1"/>
        <v>0</v>
      </c>
      <c r="S48">
        <f t="shared" si="8"/>
        <v>21</v>
      </c>
      <c r="T48">
        <f>'発注意思決定'!J47</f>
        <v>0</v>
      </c>
      <c r="U48">
        <f t="shared" si="9"/>
        <v>5</v>
      </c>
      <c r="V48">
        <f t="shared" si="30"/>
        <v>0</v>
      </c>
      <c r="W48">
        <f t="shared" si="20"/>
        <v>0</v>
      </c>
      <c r="X48" s="9">
        <f t="shared" si="10"/>
        <v>5</v>
      </c>
      <c r="Y48">
        <f t="shared" si="21"/>
        <v>0</v>
      </c>
      <c r="Z48">
        <f>'発注意思決定'!M47</f>
        <v>5</v>
      </c>
      <c r="AA48">
        <f t="shared" si="11"/>
        <v>0</v>
      </c>
      <c r="AB48">
        <f t="shared" si="31"/>
        <v>5</v>
      </c>
      <c r="AC48">
        <f t="shared" si="23"/>
        <v>0</v>
      </c>
      <c r="AD48" s="9">
        <f t="shared" si="32"/>
        <v>184</v>
      </c>
    </row>
    <row r="49" spans="1:30" ht="13.5">
      <c r="A49">
        <f t="shared" si="26"/>
        <v>45</v>
      </c>
      <c r="B49">
        <v>4</v>
      </c>
      <c r="C49">
        <f t="shared" si="12"/>
        <v>4</v>
      </c>
      <c r="D49" s="9">
        <f t="shared" si="27"/>
        <v>188</v>
      </c>
      <c r="E49">
        <f t="shared" si="33"/>
        <v>4</v>
      </c>
      <c r="F49" s="9">
        <f t="shared" si="34"/>
        <v>0</v>
      </c>
      <c r="G49">
        <f t="shared" si="13"/>
        <v>6</v>
      </c>
      <c r="H49">
        <f>'発注意思決定'!D48</f>
        <v>5</v>
      </c>
      <c r="I49">
        <f t="shared" si="14"/>
        <v>0</v>
      </c>
      <c r="J49">
        <f t="shared" si="28"/>
        <v>0</v>
      </c>
      <c r="K49">
        <f t="shared" si="15"/>
        <v>0</v>
      </c>
      <c r="L49" s="9">
        <f t="shared" si="16"/>
        <v>0</v>
      </c>
      <c r="M49">
        <f t="shared" si="25"/>
        <v>37</v>
      </c>
      <c r="N49">
        <f>'発注意思決定'!G48</f>
        <v>0</v>
      </c>
      <c r="O49">
        <f t="shared" si="7"/>
        <v>0</v>
      </c>
      <c r="P49">
        <f t="shared" si="29"/>
        <v>0</v>
      </c>
      <c r="Q49">
        <f t="shared" si="18"/>
        <v>0</v>
      </c>
      <c r="R49" s="9">
        <f t="shared" si="1"/>
        <v>0</v>
      </c>
      <c r="S49">
        <f t="shared" si="8"/>
        <v>21</v>
      </c>
      <c r="T49">
        <f>'発注意思決定'!J48</f>
        <v>0</v>
      </c>
      <c r="U49">
        <f t="shared" si="9"/>
        <v>5</v>
      </c>
      <c r="V49">
        <f t="shared" si="30"/>
        <v>0</v>
      </c>
      <c r="W49">
        <f t="shared" si="20"/>
        <v>5</v>
      </c>
      <c r="X49" s="9">
        <f t="shared" si="10"/>
        <v>0</v>
      </c>
      <c r="Y49">
        <f t="shared" si="21"/>
        <v>5</v>
      </c>
      <c r="Z49">
        <f>'発注意思決定'!M48</f>
        <v>0</v>
      </c>
      <c r="AA49">
        <f t="shared" si="11"/>
        <v>5</v>
      </c>
      <c r="AB49">
        <f t="shared" si="31"/>
        <v>0</v>
      </c>
      <c r="AC49">
        <f t="shared" si="23"/>
        <v>5</v>
      </c>
      <c r="AD49" s="9">
        <f t="shared" si="32"/>
        <v>188</v>
      </c>
    </row>
    <row r="50" spans="1:30" ht="13.5">
      <c r="A50">
        <f>A49+1</f>
        <v>46</v>
      </c>
      <c r="B50">
        <v>4</v>
      </c>
      <c r="C50">
        <f t="shared" si="12"/>
        <v>4</v>
      </c>
      <c r="D50" s="9">
        <f>E50+D49</f>
        <v>190</v>
      </c>
      <c r="E50">
        <f t="shared" si="33"/>
        <v>2</v>
      </c>
      <c r="F50" s="9">
        <f t="shared" si="34"/>
        <v>2</v>
      </c>
      <c r="G50">
        <f t="shared" si="13"/>
        <v>2</v>
      </c>
      <c r="H50">
        <f>'発注意思決定'!D49</f>
        <v>5</v>
      </c>
      <c r="I50">
        <f t="shared" si="14"/>
        <v>5</v>
      </c>
      <c r="J50">
        <f t="shared" si="28"/>
        <v>0</v>
      </c>
      <c r="K50">
        <f t="shared" si="15"/>
        <v>5</v>
      </c>
      <c r="L50" s="9">
        <f t="shared" si="16"/>
        <v>0</v>
      </c>
      <c r="M50">
        <f t="shared" si="25"/>
        <v>37</v>
      </c>
      <c r="N50">
        <f>'発注意思決定'!G49</f>
        <v>0</v>
      </c>
      <c r="O50">
        <f t="shared" si="7"/>
        <v>0</v>
      </c>
      <c r="P50">
        <f t="shared" si="29"/>
        <v>0</v>
      </c>
      <c r="Q50">
        <f t="shared" si="18"/>
        <v>0</v>
      </c>
      <c r="R50" s="9">
        <f t="shared" si="1"/>
        <v>0</v>
      </c>
      <c r="S50">
        <f t="shared" si="8"/>
        <v>21</v>
      </c>
      <c r="T50">
        <f>'発注意思決定'!J49</f>
        <v>0</v>
      </c>
      <c r="U50">
        <f t="shared" si="9"/>
        <v>0</v>
      </c>
      <c r="V50">
        <f t="shared" si="30"/>
        <v>5</v>
      </c>
      <c r="W50">
        <f t="shared" si="20"/>
        <v>0</v>
      </c>
      <c r="X50" s="9">
        <f t="shared" si="10"/>
        <v>0</v>
      </c>
      <c r="Y50">
        <f t="shared" si="21"/>
        <v>0</v>
      </c>
      <c r="Z50">
        <f>'発注意思決定'!M49</f>
        <v>0</v>
      </c>
      <c r="AA50">
        <f t="shared" si="11"/>
        <v>0</v>
      </c>
      <c r="AB50">
        <f t="shared" si="31"/>
        <v>5</v>
      </c>
      <c r="AC50">
        <f t="shared" si="23"/>
        <v>0</v>
      </c>
      <c r="AD50" s="9">
        <f>D50</f>
        <v>190</v>
      </c>
    </row>
    <row r="51" spans="1:30" ht="13.5">
      <c r="A51">
        <f>A50+1</f>
        <v>47</v>
      </c>
      <c r="B51">
        <v>4</v>
      </c>
      <c r="C51">
        <f t="shared" si="12"/>
        <v>6</v>
      </c>
      <c r="D51" s="9">
        <f>E51+D50</f>
        <v>190</v>
      </c>
      <c r="E51">
        <f t="shared" si="33"/>
        <v>0</v>
      </c>
      <c r="F51" s="9">
        <f t="shared" si="34"/>
        <v>6</v>
      </c>
      <c r="G51">
        <f t="shared" si="13"/>
        <v>0</v>
      </c>
      <c r="H51">
        <f>'発注意思決定'!D50</f>
        <v>6</v>
      </c>
      <c r="I51">
        <f t="shared" si="14"/>
        <v>5</v>
      </c>
      <c r="J51">
        <f t="shared" si="28"/>
        <v>5</v>
      </c>
      <c r="K51">
        <f t="shared" si="15"/>
        <v>5</v>
      </c>
      <c r="L51" s="9">
        <f t="shared" si="16"/>
        <v>0</v>
      </c>
      <c r="M51">
        <f t="shared" si="25"/>
        <v>32</v>
      </c>
      <c r="N51">
        <f>'発注意思決定'!G50</f>
        <v>0</v>
      </c>
      <c r="O51">
        <f t="shared" si="7"/>
        <v>0</v>
      </c>
      <c r="P51">
        <f t="shared" si="29"/>
        <v>0</v>
      </c>
      <c r="Q51">
        <f t="shared" si="18"/>
        <v>0</v>
      </c>
      <c r="R51" s="9">
        <f t="shared" si="1"/>
        <v>0</v>
      </c>
      <c r="S51">
        <f t="shared" si="8"/>
        <v>26</v>
      </c>
      <c r="T51">
        <f>'発注意思決定'!J50</f>
        <v>0</v>
      </c>
      <c r="U51">
        <f t="shared" si="9"/>
        <v>0</v>
      </c>
      <c r="V51">
        <f t="shared" si="30"/>
        <v>0</v>
      </c>
      <c r="W51">
        <f t="shared" si="20"/>
        <v>0</v>
      </c>
      <c r="X51" s="9">
        <f t="shared" si="10"/>
        <v>0</v>
      </c>
      <c r="Y51">
        <f t="shared" si="21"/>
        <v>5</v>
      </c>
      <c r="Z51">
        <f>'発注意思決定'!M50</f>
        <v>0</v>
      </c>
      <c r="AA51">
        <f t="shared" si="11"/>
        <v>0</v>
      </c>
      <c r="AB51">
        <f t="shared" si="31"/>
        <v>0</v>
      </c>
      <c r="AC51">
        <f t="shared" si="23"/>
        <v>0</v>
      </c>
      <c r="AD51" s="9">
        <f>D51</f>
        <v>190</v>
      </c>
    </row>
    <row r="52" spans="1:30" ht="13.5">
      <c r="A52">
        <f>A51+1</f>
        <v>48</v>
      </c>
      <c r="B52">
        <v>4</v>
      </c>
      <c r="C52">
        <f t="shared" si="12"/>
        <v>10</v>
      </c>
      <c r="D52" s="9">
        <f>E52+D51</f>
        <v>195</v>
      </c>
      <c r="E52">
        <f t="shared" si="33"/>
        <v>5</v>
      </c>
      <c r="F52" s="9">
        <f t="shared" si="34"/>
        <v>5</v>
      </c>
      <c r="G52">
        <f t="shared" si="13"/>
        <v>5</v>
      </c>
      <c r="H52">
        <f>'発注意思決定'!D51</f>
        <v>5</v>
      </c>
      <c r="I52">
        <f t="shared" si="14"/>
        <v>6</v>
      </c>
      <c r="J52">
        <f t="shared" si="28"/>
        <v>5</v>
      </c>
      <c r="K52">
        <f t="shared" si="15"/>
        <v>6</v>
      </c>
      <c r="L52" s="9">
        <f t="shared" si="16"/>
        <v>0</v>
      </c>
      <c r="M52">
        <f t="shared" si="25"/>
        <v>27</v>
      </c>
      <c r="N52">
        <f>'発注意思決定'!G51</f>
        <v>0</v>
      </c>
      <c r="O52">
        <f t="shared" si="7"/>
        <v>0</v>
      </c>
      <c r="P52">
        <f t="shared" si="29"/>
        <v>0</v>
      </c>
      <c r="Q52">
        <f t="shared" si="18"/>
        <v>0</v>
      </c>
      <c r="R52" s="9">
        <f t="shared" si="1"/>
        <v>0</v>
      </c>
      <c r="S52">
        <f t="shared" si="8"/>
        <v>26</v>
      </c>
      <c r="T52">
        <f>'発注意思決定'!J51</f>
        <v>0</v>
      </c>
      <c r="U52">
        <f t="shared" si="9"/>
        <v>0</v>
      </c>
      <c r="V52">
        <f t="shared" si="30"/>
        <v>0</v>
      </c>
      <c r="W52">
        <f t="shared" si="20"/>
        <v>0</v>
      </c>
      <c r="X52" s="9">
        <f t="shared" si="10"/>
        <v>0</v>
      </c>
      <c r="Y52">
        <f t="shared" si="21"/>
        <v>5</v>
      </c>
      <c r="Z52">
        <f>'発注意思決定'!M51</f>
        <v>0</v>
      </c>
      <c r="AA52">
        <f t="shared" si="11"/>
        <v>0</v>
      </c>
      <c r="AB52">
        <f t="shared" si="31"/>
        <v>0</v>
      </c>
      <c r="AC52">
        <f t="shared" si="23"/>
        <v>0</v>
      </c>
      <c r="AD52" s="9">
        <f>D52</f>
        <v>195</v>
      </c>
    </row>
    <row r="53" spans="1:30" ht="13.5">
      <c r="A53">
        <f>A52+1</f>
        <v>49</v>
      </c>
      <c r="B53">
        <v>4</v>
      </c>
      <c r="C53">
        <f t="shared" si="12"/>
        <v>9</v>
      </c>
      <c r="D53" s="9">
        <f>E53+D52</f>
        <v>200</v>
      </c>
      <c r="E53">
        <f t="shared" si="33"/>
        <v>5</v>
      </c>
      <c r="F53" s="9">
        <f t="shared" si="34"/>
        <v>4</v>
      </c>
      <c r="G53">
        <f t="shared" si="13"/>
        <v>5</v>
      </c>
      <c r="H53">
        <f>'発注意思決定'!D52</f>
        <v>5</v>
      </c>
      <c r="I53">
        <f t="shared" si="14"/>
        <v>5</v>
      </c>
      <c r="J53">
        <f t="shared" si="28"/>
        <v>6</v>
      </c>
      <c r="K53">
        <f t="shared" si="15"/>
        <v>5</v>
      </c>
      <c r="L53" s="9">
        <f t="shared" si="16"/>
        <v>0</v>
      </c>
      <c r="M53">
        <f t="shared" si="25"/>
        <v>21</v>
      </c>
      <c r="N53">
        <f>'発注意思決定'!G52</f>
        <v>0</v>
      </c>
      <c r="O53">
        <f t="shared" si="7"/>
        <v>0</v>
      </c>
      <c r="P53">
        <f t="shared" si="29"/>
        <v>0</v>
      </c>
      <c r="Q53">
        <f t="shared" si="18"/>
        <v>0</v>
      </c>
      <c r="R53" s="9">
        <f t="shared" si="1"/>
        <v>0</v>
      </c>
      <c r="S53">
        <f t="shared" si="8"/>
        <v>26</v>
      </c>
      <c r="T53">
        <f>'発注意思決定'!J52</f>
        <v>0</v>
      </c>
      <c r="U53">
        <f t="shared" si="9"/>
        <v>0</v>
      </c>
      <c r="V53">
        <f t="shared" si="30"/>
        <v>0</v>
      </c>
      <c r="W53">
        <f t="shared" si="20"/>
        <v>0</v>
      </c>
      <c r="X53" s="9">
        <f t="shared" si="10"/>
        <v>0</v>
      </c>
      <c r="Y53">
        <f t="shared" si="21"/>
        <v>5</v>
      </c>
      <c r="Z53">
        <f>'発注意思決定'!M52</f>
        <v>0</v>
      </c>
      <c r="AA53">
        <f t="shared" si="11"/>
        <v>0</v>
      </c>
      <c r="AB53">
        <f t="shared" si="31"/>
        <v>0</v>
      </c>
      <c r="AC53">
        <f t="shared" si="23"/>
        <v>0</v>
      </c>
      <c r="AD53" s="9">
        <f>D53</f>
        <v>200</v>
      </c>
    </row>
  </sheetData>
  <conditionalFormatting sqref="R4:R53 F4:F53 L4:L53 X4:X53">
    <cfRule type="cellIs" priority="1" dxfId="0" operator="greaterThan" stopIfTrue="1">
      <formula>0</formula>
    </cfRule>
  </conditionalFormatting>
  <conditionalFormatting sqref="B4:B53">
    <cfRule type="cellIs" priority="2" dxfId="1" operator="notEqual" stopIfTrue="1">
      <formula>4</formula>
    </cfRule>
  </conditionalFormatting>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M52"/>
  <sheetViews>
    <sheetView workbookViewId="0" topLeftCell="A1">
      <pane xSplit="1" ySplit="2" topLeftCell="B25" activePane="bottomRight" state="frozen"/>
      <selection pane="topLeft" activeCell="A1" sqref="A1"/>
      <selection pane="topRight" activeCell="B1" sqref="B1"/>
      <selection pane="bottomLeft" activeCell="A3" sqref="A3"/>
      <selection pane="bottomRight" activeCell="D52" sqref="D52"/>
    </sheetView>
  </sheetViews>
  <sheetFormatPr defaultColWidth="9.00390625" defaultRowHeight="13.5"/>
  <sheetData>
    <row r="1" spans="2:11" ht="13.5">
      <c r="B1" s="12" t="s">
        <v>19</v>
      </c>
      <c r="D1" t="s">
        <v>37</v>
      </c>
      <c r="E1" t="s">
        <v>29</v>
      </c>
      <c r="H1" t="s">
        <v>30</v>
      </c>
      <c r="K1" t="s">
        <v>11</v>
      </c>
    </row>
    <row r="2" spans="1:13" ht="13.5">
      <c r="A2" t="s">
        <v>15</v>
      </c>
      <c r="B2" s="12" t="s">
        <v>1</v>
      </c>
      <c r="C2" s="12" t="s">
        <v>27</v>
      </c>
      <c r="D2" s="12" t="s">
        <v>28</v>
      </c>
      <c r="E2" s="12" t="s">
        <v>1</v>
      </c>
      <c r="F2" s="12" t="s">
        <v>27</v>
      </c>
      <c r="G2" s="12" t="s">
        <v>28</v>
      </c>
      <c r="H2" s="12" t="s">
        <v>1</v>
      </c>
      <c r="I2" s="12" t="s">
        <v>27</v>
      </c>
      <c r="J2" s="12" t="s">
        <v>28</v>
      </c>
      <c r="K2" s="12" t="s">
        <v>1</v>
      </c>
      <c r="L2" s="12" t="s">
        <v>40</v>
      </c>
      <c r="M2" s="12" t="s">
        <v>39</v>
      </c>
    </row>
    <row r="3" spans="1:13" ht="13.5">
      <c r="A3">
        <v>0</v>
      </c>
      <c r="B3">
        <f>データ!G4</f>
        <v>4</v>
      </c>
      <c r="C3">
        <v>4</v>
      </c>
      <c r="D3">
        <v>4</v>
      </c>
      <c r="E3">
        <f>データ!M4</f>
        <v>4</v>
      </c>
      <c r="F3">
        <v>4</v>
      </c>
      <c r="G3">
        <v>4</v>
      </c>
      <c r="H3">
        <f>データ!S4</f>
        <v>4</v>
      </c>
      <c r="I3">
        <v>4</v>
      </c>
      <c r="J3">
        <v>4</v>
      </c>
      <c r="K3">
        <f>データ!S4</f>
        <v>4</v>
      </c>
      <c r="L3">
        <v>4</v>
      </c>
      <c r="M3">
        <v>4</v>
      </c>
    </row>
    <row r="4" spans="1:13" ht="13.5">
      <c r="A4">
        <f aca="true" t="shared" si="0" ref="A4:A48">A3+1</f>
        <v>1</v>
      </c>
      <c r="B4">
        <f>データ!G5</f>
        <v>4</v>
      </c>
      <c r="C4">
        <f>INT(AVERAGE(データ!C$4:C5)+STDEV(データ!C$4:C5)*0.5)</f>
        <v>4</v>
      </c>
      <c r="D4">
        <f>IF(データ!F5&gt;データ!I5,データ!F5,IF(OR(B4&gt;C4),0,INT(SQRT(2*AVERAGE(データ!$C$4:$C4)*2))))</f>
        <v>4</v>
      </c>
      <c r="E4">
        <f>データ!M5</f>
        <v>4</v>
      </c>
      <c r="F4">
        <f>INT(AVERAGE(データ!I$4:I5)+STDEV(データ!I$4:I5)*0.5)</f>
        <v>4</v>
      </c>
      <c r="G4">
        <f>IF(データ!L5&gt;データ!O5,データ!L5,IF(OR(E4&gt;F4),0,INT(SQRT(2*AVERAGE(データ!$I$4:$I4)*2))))</f>
        <v>4</v>
      </c>
      <c r="H4">
        <f>データ!S5</f>
        <v>4</v>
      </c>
      <c r="I4">
        <f>INT(AVERAGE(データ!O$4:O5)+STDEV(データ!O$4:O5)*0.5)</f>
        <v>4</v>
      </c>
      <c r="J4">
        <f>IF(データ!R5&gt;データ!U5,データ!R5,IF(OR(H4&gt;I4),0,INT(SQRT(2*AVERAGE(データ!$O$4:$O4)*2))))</f>
        <v>4</v>
      </c>
      <c r="K4">
        <f>データ!S5</f>
        <v>4</v>
      </c>
      <c r="L4">
        <f>INT(AVERAGE(データ!U$4:U5)+STDEV(データ!U$4:U5)*0.5)</f>
        <v>4</v>
      </c>
      <c r="M4">
        <f>IF(データ!X5&gt;データ!AA5,データ!X5,IF(OR(K4&gt;L4),0,INT(SQRT(2*AVERAGE(データ!$U$4:$U4)*2))))</f>
        <v>4</v>
      </c>
    </row>
    <row r="5" spans="1:13" ht="13.5">
      <c r="A5">
        <f t="shared" si="0"/>
        <v>2</v>
      </c>
      <c r="B5">
        <f>データ!G6</f>
        <v>4</v>
      </c>
      <c r="C5">
        <f>INT(AVERAGE(データ!C$4:C6)+STDEV(データ!C$4:C6)*0.5)</f>
        <v>4</v>
      </c>
      <c r="D5">
        <f>IF(データ!F6&gt;データ!I6,データ!F6,IF(OR(B5&gt;C5),0,INT(SQRT(2*AVERAGE(データ!$C$4:$C5)*2))))</f>
        <v>4</v>
      </c>
      <c r="E5">
        <f>データ!M6</f>
        <v>4</v>
      </c>
      <c r="F5">
        <f>INT(AVERAGE(データ!I$4:I6)+STDEV(データ!I$4:I6)*0.5)</f>
        <v>4</v>
      </c>
      <c r="G5">
        <f>IF(データ!L6&gt;データ!O6,データ!L6,IF(OR(E5&gt;F5),0,INT(SQRT(2*AVERAGE(データ!$I$4:$I5)*2))))</f>
        <v>4</v>
      </c>
      <c r="H5">
        <f>データ!S6</f>
        <v>4</v>
      </c>
      <c r="I5">
        <f>INT(AVERAGE(データ!O$4:O6)+STDEV(データ!O$4:O6)*0.5)</f>
        <v>4</v>
      </c>
      <c r="J5">
        <f>IF(データ!R6&gt;データ!U6,データ!R6,IF(OR(H5&gt;I5),0,INT(SQRT(2*AVERAGE(データ!$O$4:$O5)*2))))</f>
        <v>4</v>
      </c>
      <c r="K5">
        <f>データ!S6</f>
        <v>4</v>
      </c>
      <c r="L5">
        <f>INT(AVERAGE(データ!U$4:U6)+STDEV(データ!U$4:U6)*0.5)</f>
        <v>4</v>
      </c>
      <c r="M5">
        <f>IF(データ!X6&gt;データ!AA6,データ!X6,IF(OR(K5&gt;L5),0,INT(SQRT(2*AVERAGE(データ!$U$4:$U5)*2))))</f>
        <v>4</v>
      </c>
    </row>
    <row r="6" spans="1:13" ht="13.5">
      <c r="A6">
        <f t="shared" si="0"/>
        <v>3</v>
      </c>
      <c r="B6">
        <f>データ!G7</f>
        <v>4</v>
      </c>
      <c r="C6">
        <f>INT(AVERAGE(データ!C$4:C7)+STDEV(データ!C$4:C7)*0.5)</f>
        <v>4</v>
      </c>
      <c r="D6">
        <f>IF(データ!F7&gt;データ!I7,データ!F7,IF(OR(B6&gt;C6),0,INT(SQRT(2*AVERAGE(データ!$C$4:$C6)*2))))</f>
        <v>4</v>
      </c>
      <c r="E6">
        <f>データ!M7</f>
        <v>4</v>
      </c>
      <c r="F6">
        <f>INT(AVERAGE(データ!I$4:I7)+STDEV(データ!I$4:I7)*0.5)</f>
        <v>4</v>
      </c>
      <c r="G6">
        <f>IF(データ!L7&gt;データ!O7,データ!L7,IF(OR(E6&gt;F6),0,INT(SQRT(2*AVERAGE(データ!$I$4:$I6)*2))))</f>
        <v>4</v>
      </c>
      <c r="H6">
        <f>データ!S7</f>
        <v>4</v>
      </c>
      <c r="I6">
        <f>INT(AVERAGE(データ!O$4:O7)+STDEV(データ!O$4:O7)*0.5)</f>
        <v>4</v>
      </c>
      <c r="J6">
        <f>IF(データ!R7&gt;データ!U7,データ!R7,IF(OR(H6&gt;I6),0,INT(SQRT(2*AVERAGE(データ!$O$4:$O6)*2))))</f>
        <v>4</v>
      </c>
      <c r="K6">
        <f>データ!S7</f>
        <v>4</v>
      </c>
      <c r="L6">
        <f>INT(AVERAGE(データ!U$4:U7)+STDEV(データ!U$4:U7)*0.5)</f>
        <v>4</v>
      </c>
      <c r="M6">
        <f>IF(データ!X7&gt;データ!AA7,データ!X7,IF(OR(K6&gt;L6),0,INT(SQRT(2*AVERAGE(データ!$U$4:$U6)*2))))</f>
        <v>4</v>
      </c>
    </row>
    <row r="7" spans="1:13" ht="13.5">
      <c r="A7">
        <f t="shared" si="0"/>
        <v>4</v>
      </c>
      <c r="B7">
        <f>データ!G8</f>
        <v>4</v>
      </c>
      <c r="C7">
        <f>INT(AVERAGE(データ!C$4:C8)+STDEV(データ!C$4:C8)*0.5)</f>
        <v>4</v>
      </c>
      <c r="D7">
        <f>IF(データ!F8&gt;データ!I8,データ!F8,IF(OR(B7&gt;C7),0,INT(SQRT(2*AVERAGE(データ!$C$4:$C7)*2))))</f>
        <v>4</v>
      </c>
      <c r="E7">
        <f>データ!M8</f>
        <v>4</v>
      </c>
      <c r="F7">
        <f>INT(AVERAGE(データ!I$4:I8)+STDEV(データ!I$4:I8)*0.5)</f>
        <v>4</v>
      </c>
      <c r="G7">
        <f>IF(データ!L8&gt;データ!O8,データ!L8,IF(OR(E7&gt;F7),0,INT(SQRT(2*AVERAGE(データ!$I$4:$I7)*2))))</f>
        <v>4</v>
      </c>
      <c r="H7">
        <f>データ!S8</f>
        <v>4</v>
      </c>
      <c r="I7">
        <f>INT(AVERAGE(データ!O$4:O8)+STDEV(データ!O$4:O8)*0.5)</f>
        <v>4</v>
      </c>
      <c r="J7">
        <f>IF(データ!R8&gt;データ!U8,データ!R8,IF(OR(H7&gt;I7),0,INT(SQRT(2*AVERAGE(データ!$O$4:$O7)*2))))</f>
        <v>4</v>
      </c>
      <c r="K7">
        <f>データ!S8</f>
        <v>4</v>
      </c>
      <c r="L7">
        <f>INT(AVERAGE(データ!U$4:U8)+STDEV(データ!U$4:U8)*0.5)</f>
        <v>4</v>
      </c>
      <c r="M7">
        <f>IF(データ!X8&gt;データ!AA8,データ!X8,IF(OR(K7&gt;L7),0,INT(SQRT(2*AVERAGE(データ!$U$4:$U7)*2))))</f>
        <v>4</v>
      </c>
    </row>
    <row r="8" spans="1:13" ht="13.5">
      <c r="A8">
        <f t="shared" si="0"/>
        <v>5</v>
      </c>
      <c r="B8">
        <f>データ!G9</f>
        <v>4</v>
      </c>
      <c r="C8">
        <f>INT(AVERAGE(データ!C$4:C9)+STDEV(データ!C$4:C9)*0.5)</f>
        <v>5</v>
      </c>
      <c r="D8">
        <f>IF(データ!F9&gt;データ!I9,データ!F9,IF(OR(B8&gt;C8),0,INT(SQRT(2*AVERAGE(データ!$C$4:$C8)*2))))</f>
        <v>4</v>
      </c>
      <c r="E8">
        <f>データ!M9</f>
        <v>4</v>
      </c>
      <c r="F8">
        <f>INT(AVERAGE(データ!I$4:I9)+STDEV(データ!I$4:I9)*0.5)</f>
        <v>4</v>
      </c>
      <c r="G8">
        <f>IF(データ!L9&gt;データ!O9,データ!L9,IF(OR(E8&gt;F8),0,INT(SQRT(2*AVERAGE(データ!$I$4:$I8)*2))))</f>
        <v>4</v>
      </c>
      <c r="H8">
        <f>データ!S9</f>
        <v>4</v>
      </c>
      <c r="I8">
        <f>INT(AVERAGE(データ!O$4:O9)+STDEV(データ!O$4:O9)*0.5)</f>
        <v>4</v>
      </c>
      <c r="J8">
        <f>IF(データ!R9&gt;データ!U9,データ!R9,IF(OR(H8&gt;I8),0,INT(SQRT(2*AVERAGE(データ!$O$4:$O8)*2))))</f>
        <v>4</v>
      </c>
      <c r="K8">
        <f>データ!S9</f>
        <v>4</v>
      </c>
      <c r="L8">
        <f>INT(AVERAGE(データ!U$4:U9)+STDEV(データ!U$4:U9)*0.5)</f>
        <v>4</v>
      </c>
      <c r="M8">
        <f>IF(データ!X9&gt;データ!AA9,データ!X9,IF(OR(K8&gt;L8),0,INT(SQRT(2*AVERAGE(データ!$U$4:$U8)*2))))</f>
        <v>4</v>
      </c>
    </row>
    <row r="9" spans="1:13" ht="13.5">
      <c r="A9">
        <f t="shared" si="0"/>
        <v>6</v>
      </c>
      <c r="B9">
        <f>データ!G10</f>
        <v>4</v>
      </c>
      <c r="C9">
        <f>INT(AVERAGE(データ!C$4:C10)+STDEV(データ!C$4:C10)*0.5)</f>
        <v>6</v>
      </c>
      <c r="D9">
        <f>IF(データ!F10&gt;データ!I10,データ!F10,IF(OR(B9&gt;C9),0,INT(SQRT(2*AVERAGE(データ!$C$4:$C9)*2))))</f>
        <v>4</v>
      </c>
      <c r="E9">
        <f>データ!M10</f>
        <v>4</v>
      </c>
      <c r="F9">
        <f>INT(AVERAGE(データ!I$4:I10)+STDEV(データ!I$4:I10)*0.5)</f>
        <v>4</v>
      </c>
      <c r="G9">
        <f>IF(データ!L10&gt;データ!O10,データ!L10,IF(OR(E9&gt;F9),0,INT(SQRT(2*AVERAGE(データ!$I$4:$I9)*2))))</f>
        <v>4</v>
      </c>
      <c r="H9">
        <f>データ!S10</f>
        <v>4</v>
      </c>
      <c r="I9">
        <f>INT(AVERAGE(データ!O$4:O10)+STDEV(データ!O$4:O10)*0.5)</f>
        <v>4</v>
      </c>
      <c r="J9">
        <f>IF(データ!R10&gt;データ!U10,データ!R10,IF(OR(H9&gt;I9),0,INT(SQRT(2*AVERAGE(データ!$O$4:$O9)*2))))</f>
        <v>4</v>
      </c>
      <c r="K9">
        <f>データ!S10</f>
        <v>4</v>
      </c>
      <c r="L9">
        <f>INT(AVERAGE(データ!U$4:U10)+STDEV(データ!U$4:U10)*0.5)</f>
        <v>4</v>
      </c>
      <c r="M9">
        <f>IF(データ!X10&gt;データ!AA10,データ!X10,IF(OR(K9&gt;L9),0,INT(SQRT(2*AVERAGE(データ!$U$4:$U9)*2))))</f>
        <v>4</v>
      </c>
    </row>
    <row r="10" spans="1:13" ht="13.5">
      <c r="A10">
        <f t="shared" si="0"/>
        <v>7</v>
      </c>
      <c r="B10">
        <f>データ!G11</f>
        <v>4</v>
      </c>
      <c r="C10">
        <f>INT(AVERAGE(データ!C$4:C11)+STDEV(データ!C$4:C11)*0.5)</f>
        <v>6</v>
      </c>
      <c r="D10">
        <f>IF(データ!F11&gt;データ!I11,データ!F11,IF(OR(B10&gt;C10),0,INT(SQRT(2*AVERAGE(データ!$C$4:$C10)*2))))</f>
        <v>4</v>
      </c>
      <c r="E10">
        <f>データ!M11</f>
        <v>4</v>
      </c>
      <c r="F10">
        <f>INT(AVERAGE(データ!I$4:I11)+STDEV(データ!I$4:I11)*0.5)</f>
        <v>4</v>
      </c>
      <c r="G10">
        <f>IF(データ!L11&gt;データ!O11,データ!L11,IF(OR(E10&gt;F10),0,INT(SQRT(2*AVERAGE(データ!$I$4:$I10)*2))))</f>
        <v>4</v>
      </c>
      <c r="H10">
        <f>データ!S11</f>
        <v>4</v>
      </c>
      <c r="I10">
        <f>INT(AVERAGE(データ!O$4:O11)+STDEV(データ!O$4:O11)*0.5)</f>
        <v>4</v>
      </c>
      <c r="J10">
        <f>IF(データ!R11&gt;データ!U11,データ!R11,IF(OR(H10&gt;I10),0,INT(SQRT(2*AVERAGE(データ!$O$4:$O10)*2))))</f>
        <v>4</v>
      </c>
      <c r="K10">
        <f>データ!S11</f>
        <v>4</v>
      </c>
      <c r="L10">
        <f>INT(AVERAGE(データ!U$4:U11)+STDEV(データ!U$4:U11)*0.5)</f>
        <v>4</v>
      </c>
      <c r="M10">
        <f>IF(データ!X11&gt;データ!AA11,データ!X11,IF(OR(K10&gt;L10),0,INT(SQRT(2*AVERAGE(データ!$U$4:$U10)*2))))</f>
        <v>4</v>
      </c>
    </row>
    <row r="11" spans="1:13" ht="13.5">
      <c r="A11">
        <f t="shared" si="0"/>
        <v>8</v>
      </c>
      <c r="B11">
        <f>データ!G12</f>
        <v>4</v>
      </c>
      <c r="C11">
        <f>INT(AVERAGE(データ!C$4:C12)+STDEV(データ!C$4:C12)*0.5)</f>
        <v>6</v>
      </c>
      <c r="D11">
        <f>IF(データ!F12&gt;データ!I12,データ!F12,IF(OR(B11&gt;C11),0,INT(SQRT(2*AVERAGE(データ!$C$4:$C11)*2))))</f>
        <v>4</v>
      </c>
      <c r="E11">
        <f>データ!M12</f>
        <v>4</v>
      </c>
      <c r="F11">
        <f>INT(AVERAGE(データ!I$4:I12)+STDEV(データ!I$4:I12)*0.5)</f>
        <v>4</v>
      </c>
      <c r="G11">
        <f>IF(データ!L12&gt;データ!O12,データ!L12,IF(OR(E11&gt;F11),0,INT(SQRT(2*AVERAGE(データ!$I$4:$I11)*2))))</f>
        <v>4</v>
      </c>
      <c r="H11">
        <f>データ!S12</f>
        <v>4</v>
      </c>
      <c r="I11">
        <f>INT(AVERAGE(データ!O$4:O12)+STDEV(データ!O$4:O12)*0.5)</f>
        <v>4</v>
      </c>
      <c r="J11">
        <f>IF(データ!R12&gt;データ!U12,データ!R12,IF(OR(H11&gt;I11),0,INT(SQRT(2*AVERAGE(データ!$O$4:$O11)*2))))</f>
        <v>4</v>
      </c>
      <c r="K11">
        <f>データ!S12</f>
        <v>4</v>
      </c>
      <c r="L11">
        <f>INT(AVERAGE(データ!U$4:U12)+STDEV(データ!U$4:U12)*0.5)</f>
        <v>4</v>
      </c>
      <c r="M11">
        <f>IF(データ!X12&gt;データ!AA12,データ!X12,IF(OR(K11&gt;L11),0,INT(SQRT(2*AVERAGE(データ!$U$4:$U11)*2))))</f>
        <v>4</v>
      </c>
    </row>
    <row r="12" spans="1:13" ht="13.5">
      <c r="A12">
        <f t="shared" si="0"/>
        <v>9</v>
      </c>
      <c r="B12">
        <f>データ!G13</f>
        <v>4</v>
      </c>
      <c r="C12">
        <f>INT(AVERAGE(データ!C$4:C13)+STDEV(データ!C$4:C13)*0.5)</f>
        <v>7</v>
      </c>
      <c r="D12">
        <f>IF(データ!F13&gt;データ!I13,データ!F13,IF(OR(B12&gt;C12),0,INT(SQRT(2*AVERAGE(データ!$C$4:$C12)*2))))</f>
        <v>4</v>
      </c>
      <c r="E12">
        <f>データ!M13</f>
        <v>4</v>
      </c>
      <c r="F12">
        <f>INT(AVERAGE(データ!I$4:I13)+STDEV(データ!I$4:I13)*0.5)</f>
        <v>4</v>
      </c>
      <c r="G12">
        <f>IF(データ!L13&gt;データ!O13,データ!L13,IF(OR(E12&gt;F12),0,INT(SQRT(2*AVERAGE(データ!$I$4:$I12)*2))))</f>
        <v>4</v>
      </c>
      <c r="H12">
        <f>データ!S13</f>
        <v>4</v>
      </c>
      <c r="I12">
        <f>INT(AVERAGE(データ!O$4:O13)+STDEV(データ!O$4:O13)*0.5)</f>
        <v>4</v>
      </c>
      <c r="J12">
        <f>IF(データ!R13&gt;データ!U13,データ!R13,IF(OR(H12&gt;I12),0,INT(SQRT(2*AVERAGE(データ!$O$4:$O12)*2))))</f>
        <v>4</v>
      </c>
      <c r="K12">
        <f>データ!S13</f>
        <v>4</v>
      </c>
      <c r="L12">
        <f>INT(AVERAGE(データ!U$4:U13)+STDEV(データ!U$4:U13)*0.5)</f>
        <v>4</v>
      </c>
      <c r="M12">
        <f>IF(データ!X13&gt;データ!AA13,データ!X13,IF(OR(K12&gt;L12),0,INT(SQRT(2*AVERAGE(データ!$U$4:$U12)*2))))</f>
        <v>4</v>
      </c>
    </row>
    <row r="13" spans="1:13" ht="13.5">
      <c r="A13">
        <f t="shared" si="0"/>
        <v>10</v>
      </c>
      <c r="B13">
        <f>データ!G14</f>
        <v>4</v>
      </c>
      <c r="C13">
        <f>INT(AVERAGE(データ!C$4:C14)+STDEV(データ!C$4:C14)*0.5)</f>
        <v>7</v>
      </c>
      <c r="D13">
        <f>IF(データ!F14&gt;データ!I14,データ!F14,IF(OR(B13&gt;C13),0,INT(SQRT(2*AVERAGE(データ!$C$4:$C13)*2))))</f>
        <v>4</v>
      </c>
      <c r="E13">
        <f>データ!M14</f>
        <v>4</v>
      </c>
      <c r="F13">
        <f>INT(AVERAGE(データ!I$4:I14)+STDEV(データ!I$4:I14)*0.5)</f>
        <v>4</v>
      </c>
      <c r="G13">
        <f>IF(データ!L14&gt;データ!O14,データ!L14,IF(OR(E13&gt;F13),0,INT(SQRT(2*AVERAGE(データ!$I$4:$I13)*2))))</f>
        <v>4</v>
      </c>
      <c r="H13">
        <f>データ!S14</f>
        <v>4</v>
      </c>
      <c r="I13">
        <f>INT(AVERAGE(データ!O$4:O14)+STDEV(データ!O$4:O14)*0.5)</f>
        <v>4</v>
      </c>
      <c r="J13">
        <f>IF(データ!R14&gt;データ!U14,データ!R14,IF(OR(H13&gt;I13),0,INT(SQRT(2*AVERAGE(データ!$O$4:$O13)*2))))</f>
        <v>4</v>
      </c>
      <c r="K13">
        <f>データ!S14</f>
        <v>4</v>
      </c>
      <c r="L13">
        <f>INT(AVERAGE(データ!U$4:U14)+STDEV(データ!U$4:U14)*0.5)</f>
        <v>4</v>
      </c>
      <c r="M13">
        <f>IF(データ!X14&gt;データ!AA14,データ!X14,IF(OR(K13&gt;L13),0,INT(SQRT(2*AVERAGE(データ!$U$4:$U13)*2))))</f>
        <v>4</v>
      </c>
    </row>
    <row r="14" spans="1:13" ht="13.5">
      <c r="A14">
        <f t="shared" si="0"/>
        <v>11</v>
      </c>
      <c r="B14">
        <f>データ!G15</f>
        <v>4</v>
      </c>
      <c r="C14">
        <f>INT(AVERAGE(データ!C$4:C15)+STDEV(データ!C$4:C15)*0.5)</f>
        <v>7</v>
      </c>
      <c r="D14">
        <f>IF(データ!F15&gt;データ!I15,データ!F15,IF(OR(B14&gt;C14),0,INT(SQRT(2*AVERAGE(データ!$C$4:$C14)*2))))</f>
        <v>4</v>
      </c>
      <c r="E14">
        <f>データ!M15</f>
        <v>4</v>
      </c>
      <c r="F14">
        <f>INT(AVERAGE(データ!I$4:I15)+STDEV(データ!I$4:I15)*0.5)</f>
        <v>4</v>
      </c>
      <c r="G14">
        <f>IF(データ!L15&gt;データ!O15,データ!L15,IF(OR(E14&gt;F14),0,INT(SQRT(2*AVERAGE(データ!$I$4:$I14)*2))))</f>
        <v>4</v>
      </c>
      <c r="H14">
        <f>データ!S15</f>
        <v>4</v>
      </c>
      <c r="I14">
        <f>INT(AVERAGE(データ!O$4:O15)+STDEV(データ!O$4:O15)*0.5)</f>
        <v>4</v>
      </c>
      <c r="J14">
        <f>IF(データ!R15&gt;データ!U15,データ!R15,IF(OR(H14&gt;I14),0,INT(SQRT(2*AVERAGE(データ!$O$4:$O14)*2))))</f>
        <v>4</v>
      </c>
      <c r="K14">
        <f>データ!S15</f>
        <v>4</v>
      </c>
      <c r="L14">
        <f>INT(AVERAGE(データ!U$4:U15)+STDEV(データ!U$4:U15)*0.5)</f>
        <v>4</v>
      </c>
      <c r="M14">
        <f>IF(データ!X15&gt;データ!AA15,データ!X15,IF(OR(K14&gt;L14),0,INT(SQRT(2*AVERAGE(データ!$U$4:$U14)*2))))</f>
        <v>4</v>
      </c>
    </row>
    <row r="15" spans="1:13" ht="13.5">
      <c r="A15">
        <f t="shared" si="0"/>
        <v>12</v>
      </c>
      <c r="B15">
        <f>データ!G16</f>
        <v>4</v>
      </c>
      <c r="C15">
        <f>INT(AVERAGE(データ!C$4:C16)+STDEV(データ!C$4:C16)*0.5)</f>
        <v>7</v>
      </c>
      <c r="D15">
        <f>IF(データ!F16&gt;データ!I16,データ!F16,IF(OR(B15&gt;C15),0,INT(SQRT(2*AVERAGE(データ!$C$4:$C15)*2))))</f>
        <v>5</v>
      </c>
      <c r="E15">
        <f>データ!M16</f>
        <v>4</v>
      </c>
      <c r="F15">
        <f>INT(AVERAGE(データ!I$4:I16)+STDEV(データ!I$4:I16)*0.5)</f>
        <v>4</v>
      </c>
      <c r="G15">
        <f>IF(データ!L16&gt;データ!O16,データ!L16,IF(OR(E15&gt;F15),0,INT(SQRT(2*AVERAGE(データ!$I$4:$I15)*2))))</f>
        <v>4</v>
      </c>
      <c r="H15">
        <f>データ!S16</f>
        <v>4</v>
      </c>
      <c r="I15">
        <f>INT(AVERAGE(データ!O$4:O16)+STDEV(データ!O$4:O16)*0.5)</f>
        <v>4</v>
      </c>
      <c r="J15">
        <f>IF(データ!R16&gt;データ!U16,データ!R16,IF(OR(H15&gt;I15),0,INT(SQRT(2*AVERAGE(データ!$O$4:$O15)*2))))</f>
        <v>4</v>
      </c>
      <c r="K15">
        <f>データ!S16</f>
        <v>4</v>
      </c>
      <c r="L15">
        <f>INT(AVERAGE(データ!U$4:U16)+STDEV(データ!U$4:U16)*0.5)</f>
        <v>4</v>
      </c>
      <c r="M15">
        <f>IF(データ!X16&gt;データ!AA16,データ!X16,IF(OR(K15&gt;L15),0,INT(SQRT(2*AVERAGE(データ!$U$4:$U15)*2))))</f>
        <v>4</v>
      </c>
    </row>
    <row r="16" spans="1:13" ht="13.5">
      <c r="A16">
        <f t="shared" si="0"/>
        <v>13</v>
      </c>
      <c r="B16">
        <f>データ!G17</f>
        <v>4</v>
      </c>
      <c r="C16">
        <f>INT(AVERAGE(データ!C$4:C17)+STDEV(データ!C$4:C17)*0.5)</f>
        <v>7</v>
      </c>
      <c r="D16">
        <f>IF(データ!F17&gt;データ!I17,データ!F17,IF(OR(B16&gt;C16),0,INT(SQRT(2*AVERAGE(データ!$C$4:$C16)*2))))</f>
        <v>5</v>
      </c>
      <c r="E16">
        <f>データ!M17</f>
        <v>4</v>
      </c>
      <c r="F16">
        <f>INT(AVERAGE(データ!I$4:I17)+STDEV(データ!I$4:I17)*0.5)</f>
        <v>4</v>
      </c>
      <c r="G16">
        <f>IF(データ!L17&gt;データ!O17,データ!L17,IF(OR(E16&gt;F16),0,INT(SQRT(2*AVERAGE(データ!$I$4:$I16)*2))))</f>
        <v>4</v>
      </c>
      <c r="H16">
        <f>データ!S17</f>
        <v>4</v>
      </c>
      <c r="I16">
        <f>INT(AVERAGE(データ!O$4:O17)+STDEV(データ!O$4:O17)*0.5)</f>
        <v>4</v>
      </c>
      <c r="J16">
        <f>IF(データ!R17&gt;データ!U17,データ!R17,IF(OR(H16&gt;I16),0,INT(SQRT(2*AVERAGE(データ!$O$4:$O16)*2))))</f>
        <v>4</v>
      </c>
      <c r="K16">
        <f>データ!S17</f>
        <v>4</v>
      </c>
      <c r="L16">
        <f>INT(AVERAGE(データ!U$4:U17)+STDEV(データ!U$4:U17)*0.5)</f>
        <v>4</v>
      </c>
      <c r="M16">
        <f>IF(データ!X17&gt;データ!AA17,データ!X17,IF(OR(K16&gt;L16),0,INT(SQRT(2*AVERAGE(データ!$U$4:$U16)*2))))</f>
        <v>4</v>
      </c>
    </row>
    <row r="17" spans="1:13" ht="13.5">
      <c r="A17">
        <f t="shared" si="0"/>
        <v>14</v>
      </c>
      <c r="B17">
        <f>データ!G18</f>
        <v>4</v>
      </c>
      <c r="C17">
        <f>INT(AVERAGE(データ!C$4:C18)+STDEV(データ!C$4:C18)*0.5)</f>
        <v>7</v>
      </c>
      <c r="D17">
        <f>IF(データ!F18&gt;データ!I18,データ!F18,IF(OR(B17&gt;C17),0,INT(SQRT(2*AVERAGE(データ!$C$4:$C17)*2))))</f>
        <v>5</v>
      </c>
      <c r="E17">
        <f>データ!M18</f>
        <v>4</v>
      </c>
      <c r="F17">
        <f>INT(AVERAGE(データ!I$4:I18)+STDEV(データ!I$4:I18)*0.5)</f>
        <v>4</v>
      </c>
      <c r="G17">
        <f>IF(データ!L18&gt;データ!O18,データ!L18,IF(OR(E17&gt;F17),0,INT(SQRT(2*AVERAGE(データ!$I$4:$I17)*2))))</f>
        <v>4</v>
      </c>
      <c r="H17">
        <f>データ!S18</f>
        <v>4</v>
      </c>
      <c r="I17">
        <f>INT(AVERAGE(データ!O$4:O18)+STDEV(データ!O$4:O18)*0.5)</f>
        <v>4</v>
      </c>
      <c r="J17">
        <f>IF(データ!R18&gt;データ!U18,データ!R18,IF(OR(H17&gt;I17),0,INT(SQRT(2*AVERAGE(データ!$O$4:$O17)*2))))</f>
        <v>4</v>
      </c>
      <c r="K17">
        <f>データ!S18</f>
        <v>4</v>
      </c>
      <c r="L17">
        <f>INT(AVERAGE(データ!U$4:U18)+STDEV(データ!U$4:U18)*0.5)</f>
        <v>4</v>
      </c>
      <c r="M17">
        <f>IF(データ!X18&gt;データ!AA18,データ!X18,IF(OR(K17&gt;L17),0,INT(SQRT(2*AVERAGE(データ!$U$4:$U17)*2))))</f>
        <v>4</v>
      </c>
    </row>
    <row r="18" spans="1:13" ht="13.5">
      <c r="A18">
        <f t="shared" si="0"/>
        <v>15</v>
      </c>
      <c r="B18">
        <f>データ!G19</f>
        <v>4</v>
      </c>
      <c r="C18">
        <f>INT(AVERAGE(データ!C$4:C19)+STDEV(データ!C$4:C19)*0.5)</f>
        <v>7</v>
      </c>
      <c r="D18">
        <f>IF(データ!F19&gt;データ!I19,データ!F19,IF(OR(B18&gt;C18),0,INT(SQRT(2*AVERAGE(データ!$C$4:$C18)*2))))</f>
        <v>5</v>
      </c>
      <c r="E18">
        <f>データ!M19</f>
        <v>4</v>
      </c>
      <c r="F18">
        <f>INT(AVERAGE(データ!I$4:I19)+STDEV(データ!I$4:I19)*0.5)</f>
        <v>4</v>
      </c>
      <c r="G18">
        <f>IF(データ!L19&gt;データ!O19,データ!L19,IF(OR(E18&gt;F18),0,INT(SQRT(2*AVERAGE(データ!$I$4:$I18)*2))))</f>
        <v>4</v>
      </c>
      <c r="H18">
        <f>データ!S19</f>
        <v>4</v>
      </c>
      <c r="I18">
        <f>INT(AVERAGE(データ!O$4:O19)+STDEV(データ!O$4:O19)*0.5)</f>
        <v>4</v>
      </c>
      <c r="J18">
        <f>IF(データ!R19&gt;データ!U19,データ!R19,IF(OR(H18&gt;I18),0,INT(SQRT(2*AVERAGE(データ!$O$4:$O18)*2))))</f>
        <v>4</v>
      </c>
      <c r="K18">
        <f>データ!S19</f>
        <v>4</v>
      </c>
      <c r="L18">
        <f>INT(AVERAGE(データ!U$4:U19)+STDEV(データ!U$4:U19)*0.5)</f>
        <v>4</v>
      </c>
      <c r="M18">
        <f>IF(データ!X19&gt;データ!AA19,データ!X19,IF(OR(K18&gt;L18),0,INT(SQRT(2*AVERAGE(データ!$U$4:$U18)*2))))</f>
        <v>4</v>
      </c>
    </row>
    <row r="19" spans="1:13" ht="13.5">
      <c r="A19">
        <f t="shared" si="0"/>
        <v>16</v>
      </c>
      <c r="B19">
        <f>データ!G20</f>
        <v>4</v>
      </c>
      <c r="C19">
        <f>INT(AVERAGE(データ!C$4:C20)+STDEV(データ!C$4:C20)*0.5)</f>
        <v>7</v>
      </c>
      <c r="D19">
        <f>IF(データ!F20&gt;データ!I20,データ!F20,IF(OR(B19&gt;C19),0,INT(SQRT(2*AVERAGE(データ!$C$4:$C19)*2))))</f>
        <v>5</v>
      </c>
      <c r="E19">
        <f>データ!M20</f>
        <v>4</v>
      </c>
      <c r="F19">
        <f>INT(AVERAGE(データ!I$4:I20)+STDEV(データ!I$4:I20)*0.5)</f>
        <v>5</v>
      </c>
      <c r="G19">
        <f>IF(データ!L20&gt;データ!O20,データ!L20,IF(OR(E19&gt;F19),0,INT(SQRT(2*AVERAGE(データ!$I$4:$I19)*2))))</f>
        <v>4</v>
      </c>
      <c r="H19">
        <f>データ!S20</f>
        <v>4</v>
      </c>
      <c r="I19">
        <f>INT(AVERAGE(データ!O$4:O20)+STDEV(データ!O$4:O20)*0.5)</f>
        <v>4</v>
      </c>
      <c r="J19">
        <f>IF(データ!R20&gt;データ!U20,データ!R20,IF(OR(H19&gt;I19),0,INT(SQRT(2*AVERAGE(データ!$O$4:$O19)*2))))</f>
        <v>4</v>
      </c>
      <c r="K19">
        <f>データ!S20</f>
        <v>4</v>
      </c>
      <c r="L19">
        <f>INT(AVERAGE(データ!U$4:U20)+STDEV(データ!U$4:U20)*0.5)</f>
        <v>4</v>
      </c>
      <c r="M19">
        <f>IF(データ!X20&gt;データ!AA20,データ!X20,IF(OR(K19&gt;L19),0,INT(SQRT(2*AVERAGE(データ!$U$4:$U19)*2))))</f>
        <v>4</v>
      </c>
    </row>
    <row r="20" spans="1:13" ht="13.5">
      <c r="A20">
        <f t="shared" si="0"/>
        <v>17</v>
      </c>
      <c r="B20">
        <f>データ!G21</f>
        <v>4</v>
      </c>
      <c r="C20">
        <f>INT(AVERAGE(データ!C$4:C21)+STDEV(データ!C$4:C21)*0.5)</f>
        <v>7</v>
      </c>
      <c r="D20">
        <f>IF(データ!F21&gt;データ!I21,データ!F21,IF(OR(B20&gt;C20),0,INT(SQRT(2*AVERAGE(データ!$C$4:$C20)*2))))</f>
        <v>5</v>
      </c>
      <c r="E20">
        <f>データ!M21</f>
        <v>4</v>
      </c>
      <c r="F20">
        <f>INT(AVERAGE(データ!I$4:I21)+STDEV(データ!I$4:I21)*0.5)</f>
        <v>5</v>
      </c>
      <c r="G20">
        <f>IF(データ!L21&gt;データ!O21,データ!L21,IF(OR(E20&gt;F20),0,INT(SQRT(2*AVERAGE(データ!$I$4:$I20)*2))))</f>
        <v>5</v>
      </c>
      <c r="H20">
        <f>データ!S21</f>
        <v>4</v>
      </c>
      <c r="I20">
        <f>INT(AVERAGE(データ!O$4:O21)+STDEV(データ!O$4:O21)*0.5)</f>
        <v>4</v>
      </c>
      <c r="J20">
        <f>IF(データ!R21&gt;データ!U21,データ!R21,IF(OR(H20&gt;I20),0,INT(SQRT(2*AVERAGE(データ!$O$4:$O20)*2))))</f>
        <v>4</v>
      </c>
      <c r="K20">
        <f>データ!S21</f>
        <v>4</v>
      </c>
      <c r="L20">
        <f>INT(AVERAGE(データ!U$4:U21)+STDEV(データ!U$4:U21)*0.5)</f>
        <v>4</v>
      </c>
      <c r="M20">
        <f>IF(データ!X21&gt;データ!AA21,データ!X21,IF(OR(K20&gt;L20),0,INT(SQRT(2*AVERAGE(データ!$U$4:$U20)*2))))</f>
        <v>4</v>
      </c>
    </row>
    <row r="21" spans="1:13" ht="13.5">
      <c r="A21">
        <f t="shared" si="0"/>
        <v>18</v>
      </c>
      <c r="B21">
        <f>データ!G22</f>
        <v>4</v>
      </c>
      <c r="C21">
        <f>INT(AVERAGE(データ!C$4:C22)+STDEV(データ!C$4:C22)*0.5)</f>
        <v>7</v>
      </c>
      <c r="D21">
        <f>IF(データ!F22&gt;データ!I22,データ!F22,IF(OR(B21&gt;C21),0,INT(SQRT(2*AVERAGE(データ!$C$4:$C21)*2))))</f>
        <v>5</v>
      </c>
      <c r="E21">
        <f>データ!M22</f>
        <v>4</v>
      </c>
      <c r="F21">
        <f>INT(AVERAGE(データ!I$4:I22)+STDEV(データ!I$4:I22)*0.5)</f>
        <v>6</v>
      </c>
      <c r="G21">
        <f>IF(データ!L22&gt;データ!O22,データ!L22,IF(OR(E21&gt;F21),0,INT(SQRT(2*AVERAGE(データ!$I$4:$I21)*2))))</f>
        <v>6</v>
      </c>
      <c r="H21">
        <f>データ!S22</f>
        <v>4</v>
      </c>
      <c r="I21">
        <f>INT(AVERAGE(データ!O$4:O22)+STDEV(データ!O$4:O22)*0.5)</f>
        <v>4</v>
      </c>
      <c r="J21">
        <f>IF(データ!R22&gt;データ!U22,データ!R22,IF(OR(H21&gt;I21),0,INT(SQRT(2*AVERAGE(データ!$O$4:$O21)*2))))</f>
        <v>4</v>
      </c>
      <c r="K21">
        <f>データ!S22</f>
        <v>4</v>
      </c>
      <c r="L21">
        <f>INT(AVERAGE(データ!U$4:U22)+STDEV(データ!U$4:U22)*0.5)</f>
        <v>4</v>
      </c>
      <c r="M21">
        <f>IF(データ!X22&gt;データ!AA22,データ!X22,IF(OR(K21&gt;L21),0,INT(SQRT(2*AVERAGE(データ!$U$4:$U21)*2))))</f>
        <v>4</v>
      </c>
    </row>
    <row r="22" spans="1:13" ht="13.5">
      <c r="A22">
        <f t="shared" si="0"/>
        <v>19</v>
      </c>
      <c r="B22">
        <f>データ!G23</f>
        <v>4</v>
      </c>
      <c r="C22">
        <f>INT(AVERAGE(データ!C$4:C23)+STDEV(データ!C$4:C23)*0.5)</f>
        <v>7</v>
      </c>
      <c r="D22">
        <f>IF(データ!F23&gt;データ!I23,データ!F23,IF(OR(B22&gt;C22),0,INT(SQRT(2*AVERAGE(データ!$C$4:$C22)*2))))</f>
        <v>5</v>
      </c>
      <c r="E22">
        <f>データ!M23</f>
        <v>4</v>
      </c>
      <c r="F22">
        <f>INT(AVERAGE(データ!I$4:I23)+STDEV(データ!I$4:I23)*0.5)</f>
        <v>6</v>
      </c>
      <c r="G22">
        <f>IF(データ!L23&gt;データ!O23,データ!L23,IF(OR(E22&gt;F22),0,INT(SQRT(2*AVERAGE(データ!$I$4:$I22)*2))))</f>
        <v>4</v>
      </c>
      <c r="H22">
        <f>データ!S23</f>
        <v>4</v>
      </c>
      <c r="I22">
        <f>INT(AVERAGE(データ!O$4:O23)+STDEV(データ!O$4:O23)*0.5)</f>
        <v>4</v>
      </c>
      <c r="J22">
        <f>IF(データ!R23&gt;データ!U23,データ!R23,IF(OR(H22&gt;I22),0,INT(SQRT(2*AVERAGE(データ!$O$4:$O22)*2))))</f>
        <v>4</v>
      </c>
      <c r="K22">
        <f>データ!S23</f>
        <v>4</v>
      </c>
      <c r="L22">
        <f>INT(AVERAGE(データ!U$4:U23)+STDEV(データ!U$4:U23)*0.5)</f>
        <v>4</v>
      </c>
      <c r="M22">
        <f>IF(データ!X23&gt;データ!AA23,データ!X23,IF(OR(K22&gt;L22),0,INT(SQRT(2*AVERAGE(データ!$U$4:$U22)*2))))</f>
        <v>4</v>
      </c>
    </row>
    <row r="23" spans="1:13" ht="13.5">
      <c r="A23">
        <f t="shared" si="0"/>
        <v>20</v>
      </c>
      <c r="B23">
        <f>データ!G24</f>
        <v>4</v>
      </c>
      <c r="C23">
        <f>INT(AVERAGE(データ!C$4:C24)+STDEV(データ!C$4:C24)*0.5)</f>
        <v>7</v>
      </c>
      <c r="D23">
        <f>IF(データ!F24&gt;データ!I24,データ!F24,IF(OR(B23&gt;C23),0,INT(SQRT(2*AVERAGE(データ!$C$4:$C23)*2))))</f>
        <v>5</v>
      </c>
      <c r="E23">
        <f>データ!M24</f>
        <v>4</v>
      </c>
      <c r="F23">
        <f>INT(AVERAGE(データ!I$4:I24)+STDEV(データ!I$4:I24)*0.5)</f>
        <v>7</v>
      </c>
      <c r="G23">
        <f>IF(データ!L24&gt;データ!O24,データ!L24,IF(OR(E23&gt;F23),0,INT(SQRT(2*AVERAGE(データ!$I$4:$I23)*2))))</f>
        <v>8</v>
      </c>
      <c r="H23">
        <f>データ!S24</f>
        <v>4</v>
      </c>
      <c r="I23">
        <f>INT(AVERAGE(データ!O$4:O24)+STDEV(データ!O$4:O24)*0.5)</f>
        <v>4</v>
      </c>
      <c r="J23">
        <f>IF(データ!R24&gt;データ!U24,データ!R24,IF(OR(H23&gt;I23),0,INT(SQRT(2*AVERAGE(データ!$O$4:$O23)*2))))</f>
        <v>4</v>
      </c>
      <c r="K23">
        <f>データ!S24</f>
        <v>4</v>
      </c>
      <c r="L23">
        <f>INT(AVERAGE(データ!U$4:U24)+STDEV(データ!U$4:U24)*0.5)</f>
        <v>4</v>
      </c>
      <c r="M23">
        <f>IF(データ!X24&gt;データ!AA24,データ!X24,IF(OR(K23&gt;L23),0,INT(SQRT(2*AVERAGE(データ!$U$4:$U23)*2))))</f>
        <v>4</v>
      </c>
    </row>
    <row r="24" spans="1:13" ht="13.5">
      <c r="A24">
        <f t="shared" si="0"/>
        <v>21</v>
      </c>
      <c r="B24">
        <f>データ!G25</f>
        <v>4</v>
      </c>
      <c r="C24">
        <f>INT(AVERAGE(データ!C$4:C25)+STDEV(データ!C$4:C25)*0.5)</f>
        <v>7</v>
      </c>
      <c r="D24">
        <f>IF(データ!F25&gt;データ!I25,データ!F25,IF(OR(B24&gt;C24),0,INT(SQRT(2*AVERAGE(データ!$C$4:$C24)*2))))</f>
        <v>5</v>
      </c>
      <c r="E24">
        <f>データ!M25</f>
        <v>4</v>
      </c>
      <c r="F24">
        <f>INT(AVERAGE(データ!I$4:I25)+STDEV(データ!I$4:I25)*0.5)</f>
        <v>7</v>
      </c>
      <c r="G24">
        <f>IF(データ!L25&gt;データ!O25,データ!L25,IF(OR(E24&gt;F24),0,INT(SQRT(2*AVERAGE(データ!$I$4:$I24)*2))))</f>
        <v>4</v>
      </c>
      <c r="H24">
        <f>データ!S25</f>
        <v>4</v>
      </c>
      <c r="I24">
        <f>INT(AVERAGE(データ!O$4:O25)+STDEV(データ!O$4:O25)*0.5)</f>
        <v>5</v>
      </c>
      <c r="J24">
        <f>IF(データ!R25&gt;データ!U25,データ!R25,IF(OR(H24&gt;I24),0,INT(SQRT(2*AVERAGE(データ!$O$4:$O24)*2))))</f>
        <v>7</v>
      </c>
      <c r="K24">
        <f>データ!S25</f>
        <v>4</v>
      </c>
      <c r="L24">
        <f>INT(AVERAGE(データ!U$4:U25)+STDEV(データ!U$4:U25)*0.5)</f>
        <v>4</v>
      </c>
      <c r="M24">
        <f>IF(データ!X25&gt;データ!AA25,データ!X25,IF(OR(K24&gt;L24),0,INT(SQRT(2*AVERAGE(データ!$U$4:$U24)*2))))</f>
        <v>4</v>
      </c>
    </row>
    <row r="25" spans="1:13" ht="13.5">
      <c r="A25">
        <f t="shared" si="0"/>
        <v>22</v>
      </c>
      <c r="B25">
        <f>データ!G26</f>
        <v>4</v>
      </c>
      <c r="C25">
        <f>INT(AVERAGE(データ!C$4:C26)+STDEV(データ!C$4:C26)*0.5)</f>
        <v>7</v>
      </c>
      <c r="D25">
        <f>IF(データ!F26&gt;データ!I26,データ!F26,IF(OR(B25&gt;C25),0,INT(SQRT(2*AVERAGE(データ!$C$4:$C25)*2))))</f>
        <v>5</v>
      </c>
      <c r="E25">
        <f>データ!M26</f>
        <v>4</v>
      </c>
      <c r="F25">
        <f>INT(AVERAGE(データ!I$4:I26)+STDEV(データ!I$4:I26)*0.5)</f>
        <v>8</v>
      </c>
      <c r="G25">
        <f>IF(データ!L26&gt;データ!O26,データ!L26,IF(OR(E25&gt;F25),0,INT(SQRT(2*AVERAGE(データ!$I$4:$I25)*2))))</f>
        <v>4</v>
      </c>
      <c r="H25">
        <f>データ!S26</f>
        <v>4</v>
      </c>
      <c r="I25">
        <f>INT(AVERAGE(データ!O$4:O26)+STDEV(データ!O$4:O26)*0.5)</f>
        <v>5</v>
      </c>
      <c r="J25">
        <f>IF(データ!R26&gt;データ!U26,データ!R26,IF(OR(H25&gt;I25),0,INT(SQRT(2*AVERAGE(データ!$O$4:$O25)*2))))</f>
        <v>4</v>
      </c>
      <c r="K25">
        <f>データ!S26</f>
        <v>4</v>
      </c>
      <c r="L25">
        <f>INT(AVERAGE(データ!U$4:U26)+STDEV(データ!U$4:U26)*0.5)</f>
        <v>4</v>
      </c>
      <c r="M25">
        <f>IF(データ!X26&gt;データ!AA26,データ!X26,IF(OR(K25&gt;L25),0,INT(SQRT(2*AVERAGE(データ!$U$4:$U25)*2))))</f>
        <v>4</v>
      </c>
    </row>
    <row r="26" spans="1:13" ht="13.5">
      <c r="A26">
        <f t="shared" si="0"/>
        <v>23</v>
      </c>
      <c r="B26">
        <f>データ!G27</f>
        <v>4</v>
      </c>
      <c r="C26">
        <f>INT(AVERAGE(データ!C$4:C27)+STDEV(データ!C$4:C27)*0.5)</f>
        <v>7</v>
      </c>
      <c r="D26">
        <f>IF(データ!F27&gt;データ!I27,データ!F27,IF(OR(B26&gt;C26),0,INT(SQRT(2*AVERAGE(データ!$C$4:$C26)*2))))</f>
        <v>5</v>
      </c>
      <c r="E26">
        <f>データ!M27</f>
        <v>4</v>
      </c>
      <c r="F26">
        <f>INT(AVERAGE(データ!I$4:I27)+STDEV(データ!I$4:I27)*0.5)</f>
        <v>8</v>
      </c>
      <c r="G26">
        <f>IF(データ!L27&gt;データ!O27,データ!L27,IF(OR(E26&gt;F26),0,INT(SQRT(2*AVERAGE(データ!$I$4:$I26)*2))))</f>
        <v>5</v>
      </c>
      <c r="H26">
        <f>データ!S27</f>
        <v>4</v>
      </c>
      <c r="I26">
        <f>INT(AVERAGE(データ!O$4:O27)+STDEV(データ!O$4:O27)*0.5)</f>
        <v>6</v>
      </c>
      <c r="J26">
        <f>IF(データ!R27&gt;データ!U27,データ!R27,IF(OR(H26&gt;I26),0,INT(SQRT(2*AVERAGE(データ!$O$4:$O26)*2))))</f>
        <v>4</v>
      </c>
      <c r="K26">
        <f>データ!S27</f>
        <v>4</v>
      </c>
      <c r="L26">
        <f>INT(AVERAGE(データ!U$4:U27)+STDEV(データ!U$4:U27)*0.5)</f>
        <v>4</v>
      </c>
      <c r="M26">
        <f>IF(データ!X27&gt;データ!AA27,データ!X27,IF(OR(K26&gt;L26),0,INT(SQRT(2*AVERAGE(データ!$U$4:$U26)*2))))</f>
        <v>4</v>
      </c>
    </row>
    <row r="27" spans="1:13" ht="13.5">
      <c r="A27">
        <f t="shared" si="0"/>
        <v>24</v>
      </c>
      <c r="B27">
        <f>データ!G28</f>
        <v>4</v>
      </c>
      <c r="C27">
        <f>INT(AVERAGE(データ!C$4:C28)+STDEV(データ!C$4:C28)*0.5)</f>
        <v>8</v>
      </c>
      <c r="D27">
        <f>IF(データ!F28&gt;データ!I28,データ!F28,IF(OR(B27&gt;C27),0,INT(SQRT(2*AVERAGE(データ!$C$4:$C27)*2))))</f>
        <v>5</v>
      </c>
      <c r="E27">
        <f>データ!M28</f>
        <v>4</v>
      </c>
      <c r="F27">
        <f>INT(AVERAGE(データ!I$4:I28)+STDEV(データ!I$4:I28)*0.5)</f>
        <v>9</v>
      </c>
      <c r="G27">
        <f>IF(データ!L28&gt;データ!O28,データ!L28,IF(OR(E27&gt;F27),0,INT(SQRT(2*AVERAGE(データ!$I$4:$I27)*2))))</f>
        <v>5</v>
      </c>
      <c r="H27">
        <f>データ!S28</f>
        <v>4</v>
      </c>
      <c r="I27">
        <f>INT(AVERAGE(データ!O$4:O28)+STDEV(データ!O$4:O28)*0.5)</f>
        <v>6</v>
      </c>
      <c r="J27">
        <f>IF(データ!R28&gt;データ!U28,データ!R28,IF(OR(H27&gt;I27),0,INT(SQRT(2*AVERAGE(データ!$O$4:$O27)*2))))</f>
        <v>8</v>
      </c>
      <c r="K27">
        <f>データ!S28</f>
        <v>4</v>
      </c>
      <c r="L27">
        <f>INT(AVERAGE(データ!U$4:U28)+STDEV(データ!U$4:U28)*0.5)</f>
        <v>4</v>
      </c>
      <c r="M27">
        <f>IF(データ!X28&gt;データ!AA28,データ!X28,IF(OR(K27&gt;L27),0,INT(SQRT(2*AVERAGE(データ!$U$4:$U27)*2))))</f>
        <v>4</v>
      </c>
    </row>
    <row r="28" spans="1:13" ht="13.5">
      <c r="A28">
        <f t="shared" si="0"/>
        <v>25</v>
      </c>
      <c r="B28">
        <f>データ!G29</f>
        <v>4</v>
      </c>
      <c r="C28">
        <f>INT(AVERAGE(データ!C$4:C29)+STDEV(データ!C$4:C29)*0.5)</f>
        <v>8</v>
      </c>
      <c r="D28">
        <f>IF(データ!F29&gt;データ!I29,データ!F29,IF(OR(B28&gt;C28),0,INT(SQRT(2*AVERAGE(データ!$C$4:$C28)*2))))</f>
        <v>5</v>
      </c>
      <c r="E28">
        <f>データ!M29</f>
        <v>4</v>
      </c>
      <c r="F28">
        <f>INT(AVERAGE(データ!I$4:I29)+STDEV(データ!I$4:I29)*0.5)</f>
        <v>9</v>
      </c>
      <c r="G28">
        <f>IF(データ!L29&gt;データ!O29,データ!L29,IF(OR(E28&gt;F28),0,INT(SQRT(2*AVERAGE(データ!$I$4:$I28)*2))))</f>
        <v>5</v>
      </c>
      <c r="H28">
        <f>データ!S29</f>
        <v>4</v>
      </c>
      <c r="I28">
        <f>INT(AVERAGE(データ!O$4:O29)+STDEV(データ!O$4:O29)*0.5)</f>
        <v>7</v>
      </c>
      <c r="J28">
        <f>IF(データ!R29&gt;データ!U29,データ!R29,IF(OR(H28&gt;I28),0,INT(SQRT(2*AVERAGE(データ!$O$4:$O28)*2))))</f>
        <v>4</v>
      </c>
      <c r="K28">
        <f>データ!S29</f>
        <v>4</v>
      </c>
      <c r="L28">
        <f>INT(AVERAGE(データ!U$4:U29)+STDEV(データ!U$4:U29)*0.5)</f>
        <v>5</v>
      </c>
      <c r="M28">
        <f>IF(データ!X29&gt;データ!AA29,データ!X29,IF(OR(K28&gt;L28),0,INT(SQRT(2*AVERAGE(データ!$U$4:$U28)*2))))</f>
        <v>7</v>
      </c>
    </row>
    <row r="29" spans="1:13" ht="13.5">
      <c r="A29">
        <f t="shared" si="0"/>
        <v>26</v>
      </c>
      <c r="B29">
        <f>データ!G30</f>
        <v>4</v>
      </c>
      <c r="C29">
        <f>INT(AVERAGE(データ!C$4:C30)+STDEV(データ!C$4:C30)*0.5)</f>
        <v>8</v>
      </c>
      <c r="D29">
        <f>IF(データ!F30&gt;データ!I30,データ!F30,IF(OR(B29&gt;C29),0,INT(SQRT(2*AVERAGE(データ!$C$4:$C29)*2))))</f>
        <v>5</v>
      </c>
      <c r="E29">
        <f>データ!M30</f>
        <v>4</v>
      </c>
      <c r="F29">
        <f>INT(AVERAGE(データ!I$4:I30)+STDEV(データ!I$4:I30)*0.5)</f>
        <v>10</v>
      </c>
      <c r="G29">
        <f>IF(データ!L30&gt;データ!O30,データ!L30,IF(OR(E29&gt;F29),0,INT(SQRT(2*AVERAGE(データ!$I$4:$I29)*2))))</f>
        <v>5</v>
      </c>
      <c r="H29">
        <f>データ!S30</f>
        <v>4</v>
      </c>
      <c r="I29">
        <f>INT(AVERAGE(データ!O$4:O30)+STDEV(データ!O$4:O30)*0.5)</f>
        <v>7</v>
      </c>
      <c r="J29">
        <f>IF(データ!R30&gt;データ!U30,データ!R30,IF(OR(H29&gt;I29),0,INT(SQRT(2*AVERAGE(データ!$O$4:$O29)*2))))</f>
        <v>4</v>
      </c>
      <c r="K29">
        <f>データ!S30</f>
        <v>4</v>
      </c>
      <c r="L29">
        <f>INT(AVERAGE(データ!U$4:U30)+STDEV(データ!U$4:U30)*0.5)</f>
        <v>5</v>
      </c>
      <c r="M29">
        <f>IF(データ!X30&gt;データ!AA30,データ!X30,IF(OR(K29&gt;L29),0,INT(SQRT(2*AVERAGE(データ!$U$4:$U29)*2))))</f>
        <v>4</v>
      </c>
    </row>
    <row r="30" spans="1:13" ht="13.5">
      <c r="A30">
        <f t="shared" si="0"/>
        <v>27</v>
      </c>
      <c r="B30">
        <f>データ!G31</f>
        <v>4</v>
      </c>
      <c r="C30">
        <f>INT(AVERAGE(データ!C$4:C31)+STDEV(データ!C$4:C31)*0.5)</f>
        <v>8</v>
      </c>
      <c r="D30">
        <f>IF(データ!F31&gt;データ!I31,データ!F31,IF(OR(B30&gt;C30),0,INT(SQRT(2*AVERAGE(データ!$C$4:$C30)*2))))</f>
        <v>5</v>
      </c>
      <c r="E30">
        <f>データ!M31</f>
        <v>4</v>
      </c>
      <c r="F30">
        <f>INT(AVERAGE(データ!I$4:I31)+STDEV(データ!I$4:I31)*0.5)</f>
        <v>10</v>
      </c>
      <c r="G30">
        <f>IF(データ!L31&gt;データ!O31,データ!L31,IF(OR(E30&gt;F30),0,INT(SQRT(2*AVERAGE(データ!$I$4:$I30)*2))))</f>
        <v>5</v>
      </c>
      <c r="H30">
        <f>データ!S31</f>
        <v>4</v>
      </c>
      <c r="I30">
        <f>INT(AVERAGE(データ!O$4:O31)+STDEV(データ!O$4:O31)*0.5)</f>
        <v>8</v>
      </c>
      <c r="J30">
        <f>IF(データ!R31&gt;データ!U31,データ!R31,IF(OR(H30&gt;I30),0,INT(SQRT(2*AVERAGE(データ!$O$4:$O30)*2))))</f>
        <v>4</v>
      </c>
      <c r="K30">
        <f>データ!S31</f>
        <v>4</v>
      </c>
      <c r="L30">
        <f>INT(AVERAGE(データ!U$4:U31)+STDEV(データ!U$4:U31)*0.5)</f>
        <v>6</v>
      </c>
      <c r="M30">
        <f>IF(データ!X31&gt;データ!AA31,データ!X31,IF(OR(K30&gt;L30),0,INT(SQRT(2*AVERAGE(データ!$U$4:$U30)*2))))</f>
        <v>7</v>
      </c>
    </row>
    <row r="31" spans="1:13" ht="13.5">
      <c r="A31">
        <f t="shared" si="0"/>
        <v>28</v>
      </c>
      <c r="B31">
        <f>データ!G32</f>
        <v>4</v>
      </c>
      <c r="C31">
        <f>INT(AVERAGE(データ!C$4:C32)+STDEV(データ!C$4:C32)*0.5)</f>
        <v>8</v>
      </c>
      <c r="D31">
        <f>IF(データ!F32&gt;データ!I32,データ!F32,IF(OR(B31&gt;C31),0,INT(SQRT(2*AVERAGE(データ!$C$4:$C31)*2))))</f>
        <v>5</v>
      </c>
      <c r="E31">
        <f>データ!M32</f>
        <v>4</v>
      </c>
      <c r="F31">
        <f>INT(AVERAGE(データ!I$4:I32)+STDEV(データ!I$4:I32)*0.5)</f>
        <v>11</v>
      </c>
      <c r="G31">
        <f>IF(データ!L32&gt;データ!O32,データ!L32,IF(OR(E31&gt;F31),0,INT(SQRT(2*AVERAGE(データ!$I$4:$I31)*2))))</f>
        <v>5</v>
      </c>
      <c r="H31">
        <f>データ!S32</f>
        <v>4</v>
      </c>
      <c r="I31">
        <f>INT(AVERAGE(データ!O$4:O32)+STDEV(データ!O$4:O32)*0.5)</f>
        <v>8</v>
      </c>
      <c r="J31">
        <f>IF(データ!R32&gt;データ!U32,データ!R32,IF(OR(H31&gt;I31),0,INT(SQRT(2*AVERAGE(データ!$O$4:$O31)*2))))</f>
        <v>12</v>
      </c>
      <c r="K31">
        <f>データ!S32</f>
        <v>4</v>
      </c>
      <c r="L31">
        <f>INT(AVERAGE(データ!U$4:U32)+STDEV(データ!U$4:U32)*0.5)</f>
        <v>6</v>
      </c>
      <c r="M31">
        <f>IF(データ!X32&gt;データ!AA32,データ!X32,IF(OR(K31&gt;L31),0,INT(SQRT(2*AVERAGE(データ!$U$4:$U31)*2))))</f>
        <v>4</v>
      </c>
    </row>
    <row r="32" spans="1:13" ht="13.5">
      <c r="A32">
        <f t="shared" si="0"/>
        <v>29</v>
      </c>
      <c r="B32">
        <f>データ!G33</f>
        <v>4</v>
      </c>
      <c r="C32">
        <f>INT(AVERAGE(データ!C$4:C33)+STDEV(データ!C$4:C33)*0.5)</f>
        <v>8</v>
      </c>
      <c r="D32">
        <f>IF(データ!F33&gt;データ!I33,データ!F33,IF(OR(B32&gt;C32),0,INT(SQRT(2*AVERAGE(データ!$C$4:$C32)*2))))</f>
        <v>5</v>
      </c>
      <c r="E32">
        <f>データ!M33</f>
        <v>4</v>
      </c>
      <c r="F32">
        <f>INT(AVERAGE(データ!I$4:I33)+STDEV(データ!I$4:I33)*0.5)</f>
        <v>12</v>
      </c>
      <c r="G32">
        <f>IF(データ!L33&gt;データ!O33,データ!L33,IF(OR(E32&gt;F32),0,INT(SQRT(2*AVERAGE(データ!$I$4:$I32)*2))))</f>
        <v>5</v>
      </c>
      <c r="H32">
        <f>データ!S33</f>
        <v>4</v>
      </c>
      <c r="I32">
        <f>INT(AVERAGE(データ!O$4:O33)+STDEV(データ!O$4:O33)*0.5)</f>
        <v>9</v>
      </c>
      <c r="J32">
        <f>IF(データ!R33&gt;データ!U33,データ!R33,IF(OR(H32&gt;I32),0,INT(SQRT(2*AVERAGE(データ!$O$4:$O32)*2))))</f>
        <v>5</v>
      </c>
      <c r="K32">
        <f>データ!S33</f>
        <v>4</v>
      </c>
      <c r="L32">
        <f>INT(AVERAGE(データ!U$4:U33)+STDEV(データ!U$4:U33)*0.5)</f>
        <v>7</v>
      </c>
      <c r="M32">
        <f>IF(データ!X33&gt;データ!AA33,データ!X33,IF(OR(K32&gt;L32),0,INT(SQRT(2*AVERAGE(データ!$U$4:$U32)*2))))</f>
        <v>12</v>
      </c>
    </row>
    <row r="33" spans="1:13" ht="13.5">
      <c r="A33">
        <f t="shared" si="0"/>
        <v>30</v>
      </c>
      <c r="B33">
        <f>データ!G34</f>
        <v>4</v>
      </c>
      <c r="C33">
        <f>INT(AVERAGE(データ!C$4:C34)+STDEV(データ!C$4:C34)*0.5)</f>
        <v>8</v>
      </c>
      <c r="D33">
        <f>IF(データ!F34&gt;データ!I34,データ!F34,IF(OR(B33&gt;C33),0,INT(SQRT(2*AVERAGE(データ!$C$4:$C33)*2))))</f>
        <v>5</v>
      </c>
      <c r="E33">
        <f>データ!M34</f>
        <v>4</v>
      </c>
      <c r="F33">
        <f>INT(AVERAGE(データ!I$4:I34)+STDEV(データ!I$4:I34)*0.5)</f>
        <v>12</v>
      </c>
      <c r="G33">
        <f>IF(データ!L34&gt;データ!O34,データ!L34,IF(OR(E33&gt;F33),0,INT(SQRT(2*AVERAGE(データ!$I$4:$I33)*2))))</f>
        <v>6</v>
      </c>
      <c r="H33">
        <f>データ!S34</f>
        <v>7</v>
      </c>
      <c r="I33">
        <f>INT(AVERAGE(データ!O$4:O34)+STDEV(データ!O$4:O34)*0.5)</f>
        <v>9</v>
      </c>
      <c r="J33">
        <f>IF(データ!R34&gt;データ!U34,データ!R34,IF(OR(H33&gt;I33),0,INT(SQRT(2*AVERAGE(データ!$O$4:$O33)*2))))</f>
        <v>5</v>
      </c>
      <c r="K33">
        <f>データ!S34</f>
        <v>7</v>
      </c>
      <c r="L33">
        <f>INT(AVERAGE(データ!U$4:U34)+STDEV(データ!U$4:U34)*0.5)</f>
        <v>7</v>
      </c>
      <c r="M33">
        <f>IF(データ!X34&gt;データ!AA34,データ!X34,IF(OR(K33&gt;L33),0,INT(SQRT(2*AVERAGE(データ!$U$4:$U33)*2))))</f>
        <v>4</v>
      </c>
    </row>
    <row r="34" spans="1:13" ht="13.5">
      <c r="A34">
        <f t="shared" si="0"/>
        <v>31</v>
      </c>
      <c r="B34">
        <f>データ!G35</f>
        <v>4</v>
      </c>
      <c r="C34">
        <f>INT(AVERAGE(データ!C$4:C35)+STDEV(データ!C$4:C35)*0.5)</f>
        <v>8</v>
      </c>
      <c r="D34">
        <f>IF(データ!F35&gt;データ!I35,データ!F35,IF(OR(B34&gt;C34),0,INT(SQRT(2*AVERAGE(データ!$C$4:$C34)*2))))</f>
        <v>5</v>
      </c>
      <c r="E34">
        <f>データ!M35</f>
        <v>4</v>
      </c>
      <c r="F34">
        <f>INT(AVERAGE(データ!I$4:I35)+STDEV(データ!I$4:I35)*0.5)</f>
        <v>13</v>
      </c>
      <c r="G34">
        <f>IF(データ!L35&gt;データ!O35,データ!L35,IF(OR(E34&gt;F34),0,INT(SQRT(2*AVERAGE(データ!$I$4:$I34)*2))))</f>
        <v>19</v>
      </c>
      <c r="H34">
        <f>データ!S35</f>
        <v>4</v>
      </c>
      <c r="I34">
        <f>INT(AVERAGE(データ!O$4:O35)+STDEV(データ!O$4:O35)*0.5)</f>
        <v>10</v>
      </c>
      <c r="J34">
        <f>IF(データ!R35&gt;データ!U35,データ!R35,IF(OR(H34&gt;I34),0,INT(SQRT(2*AVERAGE(データ!$O$4:$O34)*2))))</f>
        <v>5</v>
      </c>
      <c r="K34">
        <f>データ!S35</f>
        <v>4</v>
      </c>
      <c r="L34">
        <f>INT(AVERAGE(データ!U$4:U35)+STDEV(データ!U$4:U35)*0.5)</f>
        <v>8</v>
      </c>
      <c r="M34">
        <f>IF(データ!X35&gt;データ!AA35,データ!X35,IF(OR(K34&gt;L34),0,INT(SQRT(2*AVERAGE(データ!$U$4:$U34)*2))))</f>
        <v>11</v>
      </c>
    </row>
    <row r="35" spans="1:13" ht="13.5">
      <c r="A35">
        <f t="shared" si="0"/>
        <v>32</v>
      </c>
      <c r="B35">
        <f>データ!G36</f>
        <v>4</v>
      </c>
      <c r="C35">
        <f>INT(AVERAGE(データ!C$4:C36)+STDEV(データ!C$4:C36)*0.5)</f>
        <v>8</v>
      </c>
      <c r="D35">
        <f>IF(データ!F36&gt;データ!I36,データ!F36,IF(OR(B35&gt;C35),0,INT(SQRT(2*AVERAGE(データ!$C$4:$C35)*2))))</f>
        <v>5</v>
      </c>
      <c r="E35">
        <f>データ!M36</f>
        <v>7</v>
      </c>
      <c r="F35">
        <f>INT(AVERAGE(データ!I$4:I36)+STDEV(データ!I$4:I36)*0.5)</f>
        <v>13</v>
      </c>
      <c r="G35">
        <f>IF(データ!L36&gt;データ!O36,データ!L36,IF(OR(E35&gt;F35),0,INT(SQRT(2*AVERAGE(データ!$I$4:$I35)*2))))</f>
        <v>6</v>
      </c>
      <c r="H35">
        <f>データ!S36</f>
        <v>7</v>
      </c>
      <c r="I35">
        <f>INT(AVERAGE(データ!O$4:O36)+STDEV(データ!O$4:O36)*0.5)</f>
        <v>11</v>
      </c>
      <c r="J35">
        <f>IF(データ!R36&gt;データ!U36,データ!R36,IF(OR(H35&gt;I35),0,INT(SQRT(2*AVERAGE(データ!$O$4:$O35)*2))))</f>
        <v>25</v>
      </c>
      <c r="K35">
        <f>データ!S36</f>
        <v>7</v>
      </c>
      <c r="L35">
        <f>INT(AVERAGE(データ!U$4:U36)+STDEV(データ!U$4:U36)*0.5)</f>
        <v>8</v>
      </c>
      <c r="M35">
        <f>IF(データ!X36&gt;データ!AA36,データ!X36,IF(OR(K35&gt;L35),0,INT(SQRT(2*AVERAGE(データ!$U$4:$U35)*2))))</f>
        <v>5</v>
      </c>
    </row>
    <row r="36" spans="1:13" ht="13.5">
      <c r="A36">
        <f t="shared" si="0"/>
        <v>33</v>
      </c>
      <c r="B36">
        <f>データ!G37</f>
        <v>4</v>
      </c>
      <c r="C36">
        <f>INT(AVERAGE(データ!C$4:C37)+STDEV(データ!C$4:C37)*0.5)</f>
        <v>8</v>
      </c>
      <c r="D36">
        <f>IF(データ!F37&gt;データ!I37,データ!F37,IF(OR(B36&gt;C36),0,INT(SQRT(2*AVERAGE(データ!$C$4:$C36)*2))))</f>
        <v>5</v>
      </c>
      <c r="E36">
        <f>データ!M37</f>
        <v>4</v>
      </c>
      <c r="F36">
        <f>INT(AVERAGE(データ!I$4:I37)+STDEV(データ!I$4:I37)*0.5)</f>
        <v>14</v>
      </c>
      <c r="G36">
        <f>IF(データ!L37&gt;データ!O37,データ!L37,IF(OR(E36&gt;F36),0,INT(SQRT(2*AVERAGE(データ!$I$4:$I36)*2))))</f>
        <v>6</v>
      </c>
      <c r="H36">
        <f>データ!S37</f>
        <v>4</v>
      </c>
      <c r="I36">
        <f>INT(AVERAGE(データ!O$4:O37)+STDEV(データ!O$4:O37)*0.5)</f>
        <v>12</v>
      </c>
      <c r="J36">
        <f>IF(データ!R37&gt;データ!U37,データ!R37,IF(OR(H36&gt;I36),0,INT(SQRT(2*AVERAGE(データ!$O$4:$O36)*2))))</f>
        <v>5</v>
      </c>
      <c r="K36">
        <f>データ!S37</f>
        <v>4</v>
      </c>
      <c r="L36">
        <f>INT(AVERAGE(データ!U$4:U37)+STDEV(データ!U$4:U37)*0.5)</f>
        <v>10</v>
      </c>
      <c r="M36">
        <f>IF(データ!X37&gt;データ!AA37,データ!X37,IF(OR(K36&gt;L36),0,INT(SQRT(2*AVERAGE(データ!$U$4:$U36)*2))))</f>
        <v>25</v>
      </c>
    </row>
    <row r="37" spans="1:13" ht="13.5">
      <c r="A37">
        <f t="shared" si="0"/>
        <v>34</v>
      </c>
      <c r="B37">
        <f>データ!G38</f>
        <v>7</v>
      </c>
      <c r="C37">
        <f>INT(AVERAGE(データ!C$4:C38)+STDEV(データ!C$4:C38)*0.5)</f>
        <v>8</v>
      </c>
      <c r="D37">
        <f>IF(データ!F38&gt;データ!I38,データ!F38,IF(OR(B37&gt;C37),0,INT(SQRT(2*AVERAGE(データ!$C$4:$C37)*2))))</f>
        <v>5</v>
      </c>
      <c r="E37">
        <f>データ!M38</f>
        <v>7</v>
      </c>
      <c r="F37">
        <f>INT(AVERAGE(データ!I$4:I38)+STDEV(データ!I$4:I38)*0.5)</f>
        <v>14</v>
      </c>
      <c r="G37">
        <f>IF(データ!L38&gt;データ!O38,データ!L38,IF(OR(E37&gt;F37),0,INT(SQRT(2*AVERAGE(データ!$I$4:$I37)*2))))</f>
        <v>6</v>
      </c>
      <c r="H37">
        <f>データ!S38</f>
        <v>12</v>
      </c>
      <c r="I37">
        <f>INT(AVERAGE(データ!O$4:O38)+STDEV(データ!O$4:O38)*0.5)</f>
        <v>13</v>
      </c>
      <c r="J37">
        <f>IF(データ!R38&gt;データ!U38,データ!R38,IF(OR(H37&gt;I37),0,INT(SQRT(2*AVERAGE(データ!$O$4:$O37)*2))))</f>
        <v>6</v>
      </c>
      <c r="K37">
        <f>データ!S38</f>
        <v>12</v>
      </c>
      <c r="L37">
        <f>INT(AVERAGE(データ!U$4:U38)+STDEV(データ!U$4:U38)*0.5)</f>
        <v>11</v>
      </c>
      <c r="M37">
        <f>IF(データ!X38&gt;データ!AA38,データ!X38,IF(OR(K37&gt;L37),0,INT(SQRT(2*AVERAGE(データ!$U$4:$U37)*2))))</f>
        <v>0</v>
      </c>
    </row>
    <row r="38" spans="1:13" ht="13.5">
      <c r="A38">
        <f t="shared" si="0"/>
        <v>35</v>
      </c>
      <c r="B38">
        <f>データ!G39</f>
        <v>4</v>
      </c>
      <c r="C38">
        <f>INT(AVERAGE(データ!C$4:C39)+STDEV(データ!C$4:C39)*0.5)</f>
        <v>8</v>
      </c>
      <c r="D38">
        <f>IF(データ!F39&gt;データ!I39,データ!F39,IF(OR(B38&gt;C38),0,INT(SQRT(2*AVERAGE(データ!$C$4:$C38)*2))))</f>
        <v>5</v>
      </c>
      <c r="E38">
        <f>データ!M39</f>
        <v>4</v>
      </c>
      <c r="F38">
        <f>INT(AVERAGE(データ!I$4:I39)+STDEV(データ!I$4:I39)*0.5)</f>
        <v>15</v>
      </c>
      <c r="G38">
        <f>IF(データ!L39&gt;データ!O39,データ!L39,IF(OR(E38&gt;F38),0,INT(SQRT(2*AVERAGE(データ!$I$4:$I38)*2))))</f>
        <v>6</v>
      </c>
      <c r="H38">
        <f>データ!S39</f>
        <v>4</v>
      </c>
      <c r="I38">
        <f>INT(AVERAGE(データ!O$4:O39)+STDEV(データ!O$4:O39)*0.5)</f>
        <v>14</v>
      </c>
      <c r="J38">
        <f>IF(データ!R39&gt;データ!U39,データ!R39,IF(OR(H38&gt;I38),0,INT(SQRT(2*AVERAGE(データ!$O$4:$O38)*2))))</f>
        <v>6</v>
      </c>
      <c r="K38">
        <f>データ!S39</f>
        <v>4</v>
      </c>
      <c r="L38">
        <f>INT(AVERAGE(データ!U$4:U39)+STDEV(データ!U$4:U39)*0.5)</f>
        <v>12</v>
      </c>
      <c r="M38">
        <f>IF(データ!X39&gt;データ!AA39,データ!X39,IF(OR(K38&gt;L38),0,INT(SQRT(2*AVERAGE(データ!$U$4:$U38)*2))))</f>
        <v>20</v>
      </c>
    </row>
    <row r="39" spans="1:13" ht="13.5">
      <c r="A39">
        <f t="shared" si="0"/>
        <v>36</v>
      </c>
      <c r="B39">
        <f>データ!G40</f>
        <v>7</v>
      </c>
      <c r="C39">
        <f>INT(AVERAGE(データ!C$4:C40)+STDEV(データ!C$4:C40)*0.5)</f>
        <v>8</v>
      </c>
      <c r="D39">
        <f>IF(データ!F40&gt;データ!I40,データ!F40,IF(OR(B39&gt;C39),0,INT(SQRT(2*AVERAGE(データ!$C$4:$C39)*2))))</f>
        <v>5</v>
      </c>
      <c r="E39">
        <f>データ!M40</f>
        <v>12</v>
      </c>
      <c r="F39">
        <f>INT(AVERAGE(データ!I$4:I40)+STDEV(データ!I$4:I40)*0.5)</f>
        <v>15</v>
      </c>
      <c r="G39">
        <f>IF(データ!L40&gt;データ!O40,データ!L40,IF(OR(E39&gt;F39),0,INT(SQRT(2*AVERAGE(データ!$I$4:$I39)*2))))</f>
        <v>6</v>
      </c>
      <c r="H39">
        <f>データ!S40</f>
        <v>11</v>
      </c>
      <c r="I39">
        <f>INT(AVERAGE(データ!O$4:O40)+STDEV(データ!O$4:O40)*0.5)</f>
        <v>15</v>
      </c>
      <c r="J39">
        <f>IF(データ!R40&gt;データ!U40,データ!R40,IF(OR(H39&gt;I39),0,INT(SQRT(2*AVERAGE(データ!$O$4:$O39)*2))))</f>
        <v>6</v>
      </c>
      <c r="K39">
        <f>データ!S40</f>
        <v>11</v>
      </c>
      <c r="L39">
        <f>INT(AVERAGE(データ!U$4:U40)+STDEV(データ!U$4:U40)*0.5)</f>
        <v>12</v>
      </c>
      <c r="M39">
        <f>IF(データ!X40&gt;データ!AA40,データ!X40,IF(OR(K39&gt;L39),0,INT(SQRT(2*AVERAGE(データ!$U$4:$U39)*2))))</f>
        <v>5</v>
      </c>
    </row>
    <row r="40" spans="1:13" ht="13.5">
      <c r="A40">
        <f t="shared" si="0"/>
        <v>37</v>
      </c>
      <c r="B40">
        <f>データ!G41</f>
        <v>6</v>
      </c>
      <c r="C40">
        <f>INT(AVERAGE(データ!C$4:C41)+STDEV(データ!C$4:C41)*0.5)</f>
        <v>7</v>
      </c>
      <c r="D40">
        <f>IF(データ!F41&gt;データ!I41,データ!F41,IF(OR(B40&gt;C40),0,INT(SQRT(2*AVERAGE(データ!$C$4:$C40)*2))))</f>
        <v>5</v>
      </c>
      <c r="E40">
        <f>データ!M41</f>
        <v>4</v>
      </c>
      <c r="F40">
        <f>INT(AVERAGE(データ!I$4:I41)+STDEV(データ!I$4:I41)*0.5)</f>
        <v>15</v>
      </c>
      <c r="G40">
        <f>IF(データ!L41&gt;データ!O41,データ!L41,IF(OR(E40&gt;F40),0,INT(SQRT(2*AVERAGE(データ!$I$4:$I40)*2))))</f>
        <v>6</v>
      </c>
      <c r="H40">
        <f>データ!S41</f>
        <v>5</v>
      </c>
      <c r="I40">
        <f>INT(AVERAGE(データ!O$4:O41)+STDEV(データ!O$4:O41)*0.5)</f>
        <v>15</v>
      </c>
      <c r="J40">
        <f>IF(データ!R41&gt;データ!U41,データ!R41,IF(OR(H40&gt;I40),0,INT(SQRT(2*AVERAGE(データ!$O$4:$O40)*2))))</f>
        <v>19</v>
      </c>
      <c r="K40">
        <f>データ!S41</f>
        <v>5</v>
      </c>
      <c r="L40">
        <f>INT(AVERAGE(データ!U$4:U41)+STDEV(データ!U$4:U41)*0.5)</f>
        <v>12</v>
      </c>
      <c r="M40">
        <f>IF(データ!X41&gt;データ!AA41,データ!X41,IF(OR(K40&gt;L40),0,INT(SQRT(2*AVERAGE(データ!$U$4:$U40)*2))))</f>
        <v>7</v>
      </c>
    </row>
    <row r="41" spans="1:13" ht="13.5">
      <c r="A41">
        <f t="shared" si="0"/>
        <v>38</v>
      </c>
      <c r="B41">
        <f>データ!G42</f>
        <v>14</v>
      </c>
      <c r="C41">
        <f>INT(AVERAGE(データ!C$4:C42)+STDEV(データ!C$4:C42)*0.5)</f>
        <v>7</v>
      </c>
      <c r="D41">
        <f>IF(データ!F42&gt;データ!I42,データ!F42,IF(OR(B41&gt;C41),0,INT(SQRT(2*AVERAGE(データ!$C$4:$C41)*2))))</f>
        <v>0</v>
      </c>
      <c r="E41">
        <f>データ!M42</f>
        <v>11</v>
      </c>
      <c r="F41">
        <f>INT(AVERAGE(データ!I$4:I42)+STDEV(データ!I$4:I42)*0.5)</f>
        <v>15</v>
      </c>
      <c r="G41">
        <f>IF(データ!L42&gt;データ!O42,データ!L42,IF(OR(E41&gt;F41),0,INT(SQRT(2*AVERAGE(データ!$I$4:$I41)*2))))</f>
        <v>6</v>
      </c>
      <c r="H41">
        <f>データ!S42</f>
        <v>25</v>
      </c>
      <c r="I41">
        <f>INT(AVERAGE(データ!O$4:O42)+STDEV(データ!O$4:O42)*0.5)</f>
        <v>16</v>
      </c>
      <c r="J41">
        <f>IF(データ!R42&gt;データ!U42,データ!R42,IF(OR(H41&gt;I41),0,INT(SQRT(2*AVERAGE(データ!$O$4:$O41)*2))))</f>
        <v>0</v>
      </c>
      <c r="K41">
        <f>データ!S42</f>
        <v>25</v>
      </c>
      <c r="L41">
        <f>INT(AVERAGE(データ!U$4:U42)+STDEV(データ!U$4:U42)*0.5)</f>
        <v>13</v>
      </c>
      <c r="M41">
        <f>IF(データ!X42&gt;データ!AA42,データ!X42,IF(OR(K41&gt;L41),0,INT(SQRT(2*AVERAGE(データ!$U$4:$U41)*2))))</f>
        <v>0</v>
      </c>
    </row>
    <row r="42" spans="1:13" ht="13.5">
      <c r="A42">
        <f t="shared" si="0"/>
        <v>39</v>
      </c>
      <c r="B42">
        <f>データ!G43</f>
        <v>14</v>
      </c>
      <c r="C42">
        <f>INT(AVERAGE(データ!C$4:C43)+STDEV(データ!C$4:C43)*0.5)</f>
        <v>7</v>
      </c>
      <c r="D42">
        <f>IF(データ!F43&gt;データ!I43,データ!F43,IF(OR(B42&gt;C42),0,INT(SQRT(2*AVERAGE(データ!$C$4:$C42)*2))))</f>
        <v>0</v>
      </c>
      <c r="E42">
        <f>データ!M43</f>
        <v>5</v>
      </c>
      <c r="F42">
        <f>INT(AVERAGE(データ!I$4:I43)+STDEV(データ!I$4:I43)*0.5)</f>
        <v>15</v>
      </c>
      <c r="G42">
        <f>IF(データ!L43&gt;データ!O43,データ!L43,IF(OR(E42&gt;F42),0,INT(SQRT(2*AVERAGE(データ!$I$4:$I42)*2))))</f>
        <v>6</v>
      </c>
      <c r="H42">
        <f>データ!S43</f>
        <v>0</v>
      </c>
      <c r="I42">
        <f>INT(AVERAGE(データ!O$4:O43)+STDEV(データ!O$4:O43)*0.5)</f>
        <v>16</v>
      </c>
      <c r="J42">
        <f>IF(データ!R43&gt;データ!U43,データ!R43,IF(OR(H42&gt;I42),0,INT(SQRT(2*AVERAGE(データ!$O$4:$O42)*2))))</f>
        <v>6</v>
      </c>
      <c r="K42">
        <f>データ!S43</f>
        <v>0</v>
      </c>
      <c r="L42">
        <f>INT(AVERAGE(データ!U$4:U43)+STDEV(データ!U$4:U43)*0.5)</f>
        <v>13</v>
      </c>
      <c r="M42">
        <f>IF(データ!X43&gt;データ!AA43,データ!X43,IF(OR(K42&gt;L42),0,INT(SQRT(2*AVERAGE(データ!$U$4:$U42)*2))))</f>
        <v>1</v>
      </c>
    </row>
    <row r="43" spans="1:13" ht="13.5">
      <c r="A43">
        <f t="shared" si="0"/>
        <v>40</v>
      </c>
      <c r="B43">
        <f>データ!G44</f>
        <v>21</v>
      </c>
      <c r="C43">
        <f>INT(AVERAGE(データ!C$4:C44)+STDEV(データ!C$4:C44)*0.5)</f>
        <v>7</v>
      </c>
      <c r="D43">
        <f>IF(データ!F44&gt;データ!I44,データ!F44,IF(OR(B43&gt;C43),0,INT(SQRT(2*AVERAGE(データ!$C$4:$C43)*2))))</f>
        <v>0</v>
      </c>
      <c r="E43">
        <f>データ!M44</f>
        <v>25</v>
      </c>
      <c r="F43">
        <f>INT(AVERAGE(データ!I$4:I44)+STDEV(データ!I$4:I44)*0.5)</f>
        <v>15</v>
      </c>
      <c r="G43">
        <f>IF(データ!L44&gt;データ!O44,データ!L44,IF(OR(E43&gt;F43),0,INT(SQRT(2*AVERAGE(データ!$I$4:$I43)*2))))</f>
        <v>0</v>
      </c>
      <c r="H43">
        <f>データ!S44</f>
        <v>20</v>
      </c>
      <c r="I43">
        <f>INT(AVERAGE(データ!O$4:O44)+STDEV(データ!O$4:O44)*0.5)</f>
        <v>15</v>
      </c>
      <c r="J43">
        <f>IF(データ!R44&gt;データ!U44,データ!R44,IF(OR(H43&gt;I43),0,INT(SQRT(2*AVERAGE(データ!$O$4:$O43)*2))))</f>
        <v>0</v>
      </c>
      <c r="K43">
        <f>データ!S44</f>
        <v>20</v>
      </c>
      <c r="L43">
        <f>INT(AVERAGE(データ!U$4:U44)+STDEV(データ!U$4:U44)*0.5)</f>
        <v>13</v>
      </c>
      <c r="M43">
        <f>IF(データ!X44&gt;データ!AA44,データ!X44,IF(OR(K43&gt;L43),0,INT(SQRT(2*AVERAGE(データ!$U$4:$U43)*2))))</f>
        <v>0</v>
      </c>
    </row>
    <row r="44" spans="1:13" ht="13.5">
      <c r="A44">
        <f t="shared" si="0"/>
        <v>41</v>
      </c>
      <c r="B44">
        <f>データ!G45</f>
        <v>22</v>
      </c>
      <c r="C44">
        <f>INT(AVERAGE(データ!C$4:C45)+STDEV(データ!C$4:C45)*0.5)</f>
        <v>7</v>
      </c>
      <c r="D44">
        <f>IF(データ!F45&gt;データ!I45,データ!F45,IF(OR(B44&gt;C44),0,INT(SQRT(2*AVERAGE(データ!$C$4:$C44)*2))))</f>
        <v>0</v>
      </c>
      <c r="E44">
        <f>データ!M45</f>
        <v>25</v>
      </c>
      <c r="F44">
        <f>INT(AVERAGE(データ!I$4:I45)+STDEV(データ!I$4:I45)*0.5)</f>
        <v>14</v>
      </c>
      <c r="G44">
        <f>IF(データ!L45&gt;データ!O45,データ!L45,IF(OR(E44&gt;F44),0,INT(SQRT(2*AVERAGE(データ!$I$4:$I44)*2))))</f>
        <v>0</v>
      </c>
      <c r="H44">
        <f>データ!S45</f>
        <v>13</v>
      </c>
      <c r="I44">
        <f>INT(AVERAGE(データ!O$4:O45)+STDEV(データ!O$4:O45)*0.5)</f>
        <v>15</v>
      </c>
      <c r="J44">
        <f>IF(データ!R45&gt;データ!U45,データ!R45,IF(OR(H44&gt;I44),0,INT(SQRT(2*AVERAGE(データ!$O$4:$O44)*2))))</f>
        <v>6</v>
      </c>
      <c r="K44">
        <f>データ!S45</f>
        <v>13</v>
      </c>
      <c r="L44">
        <f>INT(AVERAGE(データ!U$4:U45)+STDEV(データ!U$4:U45)*0.5)</f>
        <v>12</v>
      </c>
      <c r="M44">
        <f>IF(データ!X45&gt;データ!AA45,データ!X45,IF(OR(K44&gt;L44),0,INT(SQRT(2*AVERAGE(データ!$U$4:$U44)*2))))</f>
        <v>0</v>
      </c>
    </row>
    <row r="45" spans="1:13" ht="13.5">
      <c r="A45">
        <f t="shared" si="0"/>
        <v>42</v>
      </c>
      <c r="B45">
        <f>データ!G46</f>
        <v>18</v>
      </c>
      <c r="C45">
        <f>INT(AVERAGE(データ!C$4:C46)+STDEV(データ!C$4:C46)*0.5)</f>
        <v>7</v>
      </c>
      <c r="D45">
        <f>IF(データ!F46&gt;データ!I46,データ!F46,IF(OR(B45&gt;C45),0,INT(SQRT(2*AVERAGE(データ!$C$4:$C45)*2))))</f>
        <v>0</v>
      </c>
      <c r="E45">
        <f>データ!M46</f>
        <v>37</v>
      </c>
      <c r="F45">
        <f>INT(AVERAGE(データ!I$4:I46)+STDEV(データ!I$4:I46)*0.5)</f>
        <v>14</v>
      </c>
      <c r="G45">
        <f>IF(データ!L46&gt;データ!O46,データ!L46,IF(OR(E45&gt;F45),0,INT(SQRT(2*AVERAGE(データ!$I$4:$I45)*2))))</f>
        <v>0</v>
      </c>
      <c r="H45">
        <f>データ!S46</f>
        <v>20</v>
      </c>
      <c r="I45">
        <f>INT(AVERAGE(データ!O$4:O46)+STDEV(データ!O$4:O46)*0.5)</f>
        <v>15</v>
      </c>
      <c r="J45">
        <f>IF(データ!R46&gt;データ!U46,データ!R46,IF(OR(H45&gt;I45),0,INT(SQRT(2*AVERAGE(データ!$O$4:$O45)*2))))</f>
        <v>0</v>
      </c>
      <c r="K45">
        <f>データ!S46</f>
        <v>20</v>
      </c>
      <c r="L45">
        <f>INT(AVERAGE(データ!U$4:U46)+STDEV(データ!U$4:U46)*0.5)</f>
        <v>12</v>
      </c>
      <c r="M45">
        <f>IF(データ!X46&gt;データ!AA46,データ!X46,IF(OR(K45&gt;L45),0,INT(SQRT(2*AVERAGE(データ!$U$4:$U45)*2))))</f>
        <v>5</v>
      </c>
    </row>
    <row r="46" spans="1:13" ht="13.5">
      <c r="A46">
        <f t="shared" si="0"/>
        <v>43</v>
      </c>
      <c r="B46">
        <f>データ!G47</f>
        <v>14</v>
      </c>
      <c r="C46">
        <f>INT(AVERAGE(データ!C$4:C47)+STDEV(データ!C$4:C47)*0.5)</f>
        <v>7</v>
      </c>
      <c r="D46">
        <f>IF(データ!F47&gt;データ!I47,データ!F47,IF(OR(B46&gt;C46),0,INT(SQRT(2*AVERAGE(データ!$C$4:$C46)*2))))</f>
        <v>0</v>
      </c>
      <c r="E46">
        <f>データ!M47</f>
        <v>37</v>
      </c>
      <c r="F46">
        <f>INT(AVERAGE(データ!I$4:I47)+STDEV(データ!I$4:I47)*0.5)</f>
        <v>14</v>
      </c>
      <c r="G46">
        <f>IF(データ!L47&gt;データ!O47,データ!L47,IF(OR(E46&gt;F46),0,INT(SQRT(2*AVERAGE(データ!$I$4:$I46)*2))))</f>
        <v>0</v>
      </c>
      <c r="H46">
        <f>データ!S47</f>
        <v>20</v>
      </c>
      <c r="I46">
        <f>INT(AVERAGE(データ!O$4:O47)+STDEV(データ!O$4:O47)*0.5)</f>
        <v>15</v>
      </c>
      <c r="J46">
        <f>IF(データ!R47&gt;データ!U47,データ!R47,IF(OR(H46&gt;I46),0,INT(SQRT(2*AVERAGE(データ!$O$4:$O46)*2))))</f>
        <v>0</v>
      </c>
      <c r="K46">
        <f>データ!S47</f>
        <v>20</v>
      </c>
      <c r="L46">
        <f>INT(AVERAGE(データ!U$4:U47)+STDEV(データ!U$4:U47)*0.5)</f>
        <v>12</v>
      </c>
      <c r="M46">
        <f>IF(データ!X47&gt;データ!AA47,データ!X47,IF(OR(K46&gt;L46),0,INT(SQRT(2*AVERAGE(データ!$U$4:$U46)*2))))</f>
        <v>0</v>
      </c>
    </row>
    <row r="47" spans="1:13" ht="13.5">
      <c r="A47">
        <f t="shared" si="0"/>
        <v>44</v>
      </c>
      <c r="B47">
        <f>データ!G48</f>
        <v>10</v>
      </c>
      <c r="C47">
        <f>INT(AVERAGE(データ!C$4:C48)+STDEV(データ!C$4:C48)*0.5)</f>
        <v>7</v>
      </c>
      <c r="D47">
        <f>IF(データ!F48&gt;データ!I48,データ!F48,IF(OR(B47&gt;C47),0,INT(SQRT(2*AVERAGE(データ!$C$4:$C47)*2))))</f>
        <v>0</v>
      </c>
      <c r="E47">
        <f>データ!M48</f>
        <v>37</v>
      </c>
      <c r="F47">
        <f>INT(AVERAGE(データ!I$4:I48)+STDEV(データ!I$4:I48)*0.5)</f>
        <v>14</v>
      </c>
      <c r="G47">
        <f>IF(データ!L48&gt;データ!O48,データ!L48,IF(OR(E47&gt;F47),0,INT(SQRT(2*AVERAGE(データ!$I$4:$I47)*2))))</f>
        <v>0</v>
      </c>
      <c r="H47">
        <f>データ!S48</f>
        <v>21</v>
      </c>
      <c r="I47">
        <f>INT(AVERAGE(データ!O$4:O48)+STDEV(データ!O$4:O48)*0.5)</f>
        <v>15</v>
      </c>
      <c r="J47">
        <f>IF(データ!R48&gt;データ!U48,データ!R48,IF(OR(H47&gt;I47),0,INT(SQRT(2*AVERAGE(データ!$O$4:$O47)*2))))</f>
        <v>0</v>
      </c>
      <c r="K47">
        <f>データ!S48</f>
        <v>21</v>
      </c>
      <c r="L47">
        <f>INT(AVERAGE(データ!U$4:U48)+STDEV(データ!U$4:U48)*0.5)</f>
        <v>12</v>
      </c>
      <c r="M47">
        <f>IF(データ!X48&gt;データ!AA48,データ!X48,IF(OR(K47&gt;L47),0,INT(SQRT(2*AVERAGE(データ!$U$4:$U47)*2))))</f>
        <v>5</v>
      </c>
    </row>
    <row r="48" spans="1:13" ht="13.5">
      <c r="A48">
        <f t="shared" si="0"/>
        <v>45</v>
      </c>
      <c r="B48">
        <f>データ!G49</f>
        <v>6</v>
      </c>
      <c r="C48">
        <f>INT(AVERAGE(データ!C$4:C49)+STDEV(データ!C$4:C49)*0.5)</f>
        <v>7</v>
      </c>
      <c r="D48">
        <f>IF(データ!F49&gt;データ!I49,データ!F49,IF(OR(B48&gt;C48),0,INT(SQRT(2*AVERAGE(データ!$C$4:$C48)*2))))</f>
        <v>5</v>
      </c>
      <c r="E48">
        <f>データ!M49</f>
        <v>37</v>
      </c>
      <c r="F48">
        <f>INT(AVERAGE(データ!I$4:I49)+STDEV(データ!I$4:I49)*0.5)</f>
        <v>14</v>
      </c>
      <c r="G48">
        <f>IF(データ!L49&gt;データ!O49,データ!L49,IF(OR(E48&gt;F48),0,INT(SQRT(2*AVERAGE(データ!$I$4:$I48)*2))))</f>
        <v>0</v>
      </c>
      <c r="H48">
        <f>データ!S49</f>
        <v>21</v>
      </c>
      <c r="I48">
        <f>INT(AVERAGE(データ!O$4:O49)+STDEV(データ!O$4:O49)*0.5)</f>
        <v>14</v>
      </c>
      <c r="J48">
        <f>IF(データ!R49&gt;データ!U49,データ!R49,IF(OR(H48&gt;I48),0,INT(SQRT(2*AVERAGE(データ!$O$4:$O48)*2))))</f>
        <v>0</v>
      </c>
      <c r="K48">
        <f>データ!S49</f>
        <v>21</v>
      </c>
      <c r="L48">
        <f>INT(AVERAGE(データ!U$4:U49)+STDEV(データ!U$4:U49)*0.5)</f>
        <v>12</v>
      </c>
      <c r="M48">
        <f>IF(データ!X49&gt;データ!AA49,データ!X49,IF(OR(K48&gt;L48),0,INT(SQRT(2*AVERAGE(データ!$U$4:$U48)*2))))</f>
        <v>0</v>
      </c>
    </row>
    <row r="49" spans="1:13" ht="13.5">
      <c r="A49">
        <f>A48+1</f>
        <v>46</v>
      </c>
      <c r="B49">
        <f>データ!G50</f>
        <v>2</v>
      </c>
      <c r="C49">
        <f>INT(AVERAGE(データ!C$4:C50)+STDEV(データ!C$4:C50)*0.5)</f>
        <v>7</v>
      </c>
      <c r="D49">
        <f>IF(データ!F50&gt;データ!I50,データ!F50,IF(OR(B49&gt;C49),0,INT(SQRT(2*AVERAGE(データ!$C$4:$C49)*2))))</f>
        <v>5</v>
      </c>
      <c r="E49">
        <f>データ!M50</f>
        <v>37</v>
      </c>
      <c r="F49">
        <f>INT(AVERAGE(データ!I$4:I50)+STDEV(データ!I$4:I50)*0.5)</f>
        <v>13</v>
      </c>
      <c r="G49">
        <f>IF(データ!L50&gt;データ!O50,データ!L50,IF(OR(E49&gt;F49),0,INT(SQRT(2*AVERAGE(データ!$I$4:$I49)*2))))</f>
        <v>0</v>
      </c>
      <c r="H49">
        <f>データ!S50</f>
        <v>21</v>
      </c>
      <c r="I49">
        <f>INT(AVERAGE(データ!O$4:O50)+STDEV(データ!O$4:O50)*0.5)</f>
        <v>14</v>
      </c>
      <c r="J49">
        <f>IF(データ!R50&gt;データ!U50,データ!R50,IF(OR(H49&gt;I49),0,INT(SQRT(2*AVERAGE(データ!$O$4:$O49)*2))))</f>
        <v>0</v>
      </c>
      <c r="K49">
        <f>データ!S50</f>
        <v>21</v>
      </c>
      <c r="L49">
        <f>INT(AVERAGE(データ!U$4:U50)+STDEV(データ!U$4:U50)*0.5)</f>
        <v>12</v>
      </c>
      <c r="M49">
        <f>IF(データ!X50&gt;データ!AA50,データ!X50,IF(OR(K49&gt;L49),0,INT(SQRT(2*AVERAGE(データ!$U$4:$U49)*2))))</f>
        <v>0</v>
      </c>
    </row>
    <row r="50" spans="1:13" ht="13.5">
      <c r="A50">
        <f>A49+1</f>
        <v>47</v>
      </c>
      <c r="B50">
        <f>データ!G51</f>
        <v>0</v>
      </c>
      <c r="C50">
        <f>INT(AVERAGE(データ!C$4:C51)+STDEV(データ!C$4:C51)*0.5)</f>
        <v>7</v>
      </c>
      <c r="D50">
        <f>IF(データ!F51&gt;データ!I51,データ!F51,IF(OR(B50&gt;C50),0,INT(SQRT(2*AVERAGE(データ!$C$4:$C50)*2))))</f>
        <v>6</v>
      </c>
      <c r="E50">
        <f>データ!M51</f>
        <v>32</v>
      </c>
      <c r="F50">
        <f>INT(AVERAGE(データ!I$4:I51)+STDEV(データ!I$4:I51)*0.5)</f>
        <v>13</v>
      </c>
      <c r="G50">
        <f>IF(データ!L51&gt;データ!O51,データ!L51,IF(OR(E50&gt;F50),0,INT(SQRT(2*AVERAGE(データ!$I$4:$I50)*2))))</f>
        <v>0</v>
      </c>
      <c r="H50">
        <f>データ!S51</f>
        <v>26</v>
      </c>
      <c r="I50">
        <f>INT(AVERAGE(データ!O$4:O51)+STDEV(データ!O$4:O51)*0.5)</f>
        <v>14</v>
      </c>
      <c r="J50">
        <f>IF(データ!R51&gt;データ!U51,データ!R51,IF(OR(H50&gt;I50),0,INT(SQRT(2*AVERAGE(データ!$O$4:$O50)*2))))</f>
        <v>0</v>
      </c>
      <c r="K50">
        <f>データ!S51</f>
        <v>26</v>
      </c>
      <c r="L50">
        <f>INT(AVERAGE(データ!U$4:U51)+STDEV(データ!U$4:U51)*0.5)</f>
        <v>12</v>
      </c>
      <c r="M50">
        <f>IF(データ!X51&gt;データ!AA51,データ!X51,IF(OR(K50&gt;L50),0,INT(SQRT(2*AVERAGE(データ!$U$4:$U50)*2))))</f>
        <v>0</v>
      </c>
    </row>
    <row r="51" spans="1:13" ht="13.5">
      <c r="A51">
        <f>A50+1</f>
        <v>48</v>
      </c>
      <c r="B51">
        <f>データ!G52</f>
        <v>5</v>
      </c>
      <c r="C51">
        <f>INT(AVERAGE(データ!C$4:C52)+STDEV(データ!C$4:C52)*0.5)</f>
        <v>7</v>
      </c>
      <c r="D51">
        <f>IF(データ!F52&gt;データ!I52,データ!F52,IF(OR(B51&gt;C51),0,INT(SQRT(2*AVERAGE(データ!$C$4:$C51)*2))))</f>
        <v>5</v>
      </c>
      <c r="E51">
        <f>データ!M52</f>
        <v>27</v>
      </c>
      <c r="F51">
        <f>INT(AVERAGE(データ!I$4:I52)+STDEV(データ!I$4:I52)*0.5)</f>
        <v>13</v>
      </c>
      <c r="G51">
        <f>IF(データ!L52&gt;データ!O52,データ!L52,IF(OR(E51&gt;F51),0,INT(SQRT(2*AVERAGE(データ!$I$4:$I51)*2))))</f>
        <v>0</v>
      </c>
      <c r="H51">
        <f>データ!S52</f>
        <v>26</v>
      </c>
      <c r="I51">
        <f>INT(AVERAGE(データ!O$4:O52)+STDEV(データ!O$4:O52)*0.5)</f>
        <v>14</v>
      </c>
      <c r="J51">
        <f>IF(データ!R52&gt;データ!U52,データ!R52,IF(OR(H51&gt;I51),0,INT(SQRT(2*AVERAGE(データ!$O$4:$O51)*2))))</f>
        <v>0</v>
      </c>
      <c r="K51">
        <f>データ!S52</f>
        <v>26</v>
      </c>
      <c r="L51">
        <f>INT(AVERAGE(データ!U$4:U52)+STDEV(データ!U$4:U52)*0.5)</f>
        <v>11</v>
      </c>
      <c r="M51">
        <f>IF(データ!X52&gt;データ!AA52,データ!X52,IF(OR(K51&gt;L51),0,INT(SQRT(2*AVERAGE(データ!$U$4:$U51)*2))))</f>
        <v>0</v>
      </c>
    </row>
    <row r="52" spans="1:13" ht="13.5">
      <c r="A52">
        <f>A51+1</f>
        <v>49</v>
      </c>
      <c r="B52">
        <f>データ!G53</f>
        <v>5</v>
      </c>
      <c r="C52">
        <f>INT(AVERAGE(データ!C$4:C53)+STDEV(データ!C$4:C53)*0.5)</f>
        <v>7</v>
      </c>
      <c r="D52">
        <f>IF(データ!F53&gt;データ!I53,データ!F53,IF(OR(B52&gt;C52),0,INT(SQRT(2*AVERAGE(データ!$C$4:$C52)*2))))</f>
        <v>5</v>
      </c>
      <c r="E52">
        <f>データ!M53</f>
        <v>21</v>
      </c>
      <c r="F52">
        <f>INT(AVERAGE(データ!I$4:I53)+STDEV(データ!I$4:I53)*0.5)</f>
        <v>13</v>
      </c>
      <c r="G52">
        <f>IF(データ!L53&gt;データ!O53,データ!L53,IF(OR(E52&gt;F52),0,INT(SQRT(2*AVERAGE(データ!$I$4:$I52)*2))))</f>
        <v>0</v>
      </c>
      <c r="H52">
        <f>データ!S53</f>
        <v>26</v>
      </c>
      <c r="I52">
        <f>INT(AVERAGE(データ!O$4:O53)+STDEV(データ!O$4:O53)*0.5)</f>
        <v>14</v>
      </c>
      <c r="J52">
        <f>IF(データ!R53&gt;データ!U53,データ!R53,IF(OR(H52&gt;I52),0,INT(SQRT(2*AVERAGE(データ!$O$4:$O52)*2))))</f>
        <v>0</v>
      </c>
      <c r="K52">
        <f>データ!S53</f>
        <v>26</v>
      </c>
      <c r="L52">
        <f>INT(AVERAGE(データ!U$4:U53)+STDEV(データ!U$4:U53)*0.5)</f>
        <v>11</v>
      </c>
      <c r="M52">
        <f>IF(データ!X53&gt;データ!AA53,データ!X53,IF(OR(K52&gt;L52),0,INT(SQRT(2*AVERAGE(データ!$U$4:$U52)*2))))</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Faculty of Economics, Kanto Gakuen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Beer Game</dc:title>
  <dc:subject/>
  <dc:creator>Kenryo Indo</dc:creator>
  <cp:keywords/>
  <dc:description/>
  <cp:lastModifiedBy>kindo</cp:lastModifiedBy>
  <dcterms:created xsi:type="dcterms:W3CDTF">2003-10-28T01:35:31Z</dcterms:created>
  <dcterms:modified xsi:type="dcterms:W3CDTF">2003-11-02T04:05:02Z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